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Area" localSheetId="0">'Foglio1'!$B$1:$D$196</definedName>
    <definedName name="_xlnm.Print_Titles" localSheetId="0">'Foglio1'!$8:$8</definedName>
    <definedName name="Excel_BuiltIn_Print_Titles" localSheetId="0">'Foglio1'!$A$8:$IU$8</definedName>
  </definedNames>
  <calcPr fullCalcOnLoad="1"/>
</workbook>
</file>

<file path=xl/sharedStrings.xml><?xml version="1.0" encoding="utf-8"?>
<sst xmlns="http://schemas.openxmlformats.org/spreadsheetml/2006/main" count="170" uniqueCount="167">
  <si>
    <t>1) BILANCIO CONSUNTIVO  AL 31/12/2013</t>
  </si>
  <si>
    <t>ASP DEI COMUNI DELLA BASSA ROMAGNA</t>
  </si>
  <si>
    <t>STATO PATRIMONIALE</t>
  </si>
  <si>
    <t>ATTIVO</t>
  </si>
  <si>
    <t>ANNO 2013</t>
  </si>
  <si>
    <t>ANNO 2012</t>
  </si>
  <si>
    <t xml:space="preserve">     A) CREDITI PER INC. DEL PATRIMONIO NETTO</t>
  </si>
  <si>
    <t xml:space="preserve">               1) Crediti per incrementi fondo di dotaz.</t>
  </si>
  <si>
    <t xml:space="preserve">               2) Crediti per contributi in c/capitale</t>
  </si>
  <si>
    <t xml:space="preserve">     B) IMMOBILIZZAZIONI</t>
  </si>
  <si>
    <t xml:space="preserve">          I- IMMOBILIZZAZIONI IMMATERIALI</t>
  </si>
  <si>
    <t xml:space="preserve">               2) Costi di ricerca, di sviluppo e di pubb.</t>
  </si>
  <si>
    <t xml:space="preserve">               3) Software e diritti di utilizzaz. op.ing.</t>
  </si>
  <si>
    <t xml:space="preserve">               5) Migliorie beni di terzi</t>
  </si>
  <si>
    <t xml:space="preserve">               6) Immobilizzazioni in corso e acconto</t>
  </si>
  <si>
    <t xml:space="preserve">               7) Altre immobilizzazioni immateriali</t>
  </si>
  <si>
    <t xml:space="preserve">          II- IMMOBILIZZAZIONI MATERIALI</t>
  </si>
  <si>
    <t xml:space="preserve">               1) Terreni del patrim. disponibile</t>
  </si>
  <si>
    <t xml:space="preserve">               3)  Fabbricati del patrim. indisponibile</t>
  </si>
  <si>
    <t xml:space="preserve">               4) Fabbricati del patrim. disponibile</t>
  </si>
  <si>
    <t xml:space="preserve">               7) Impianti e macchinari</t>
  </si>
  <si>
    <t xml:space="preserve">               8) Attrezzature socio-ass. e sanitarie</t>
  </si>
  <si>
    <t xml:space="preserve">               9) Mobili e arredi</t>
  </si>
  <si>
    <t xml:space="preserve">             10) Mobili e arredi di pregio artistico</t>
  </si>
  <si>
    <t xml:space="preserve">             11) Macchine d'ufficio, computers</t>
  </si>
  <si>
    <t xml:space="preserve">             12) Automezzi</t>
  </si>
  <si>
    <t xml:space="preserve">             13) Altri beni</t>
  </si>
  <si>
    <t xml:space="preserve">             14) Immobilizzazioni in corso e acconti</t>
  </si>
  <si>
    <t xml:space="preserve">          III- IMMOBILIZZAZIONI FINANZIARIE</t>
  </si>
  <si>
    <r>
      <t xml:space="preserve">              </t>
    </r>
    <r>
      <rPr>
        <b/>
        <sz val="10"/>
        <rFont val="Arial"/>
        <family val="2"/>
      </rPr>
      <t>2)  Crediti</t>
    </r>
  </si>
  <si>
    <t xml:space="preserve">                   B)altri soggetti entro l'esercizio</t>
  </si>
  <si>
    <t xml:space="preserve">                   B)altri soggetti oltre  l'esercizio</t>
  </si>
  <si>
    <t xml:space="preserve">     C) ATTIVO CIRCOLANTE</t>
  </si>
  <si>
    <t xml:space="preserve">          I- RIMANENZE</t>
  </si>
  <si>
    <t xml:space="preserve">              1)  Rimanenze beni socio-sanitari</t>
  </si>
  <si>
    <t xml:space="preserve">              2) Rimanenze beni tecnico economali</t>
  </si>
  <si>
    <t xml:space="preserve">          II- CREDITI</t>
  </si>
  <si>
    <t xml:space="preserve">               1) Crediti verso utenti</t>
  </si>
  <si>
    <t xml:space="preserve">               2) Crediti verso la Regione Emilia Romagna</t>
  </si>
  <si>
    <t xml:space="preserve">               4) Crediti verso Comuni ambito distrett.</t>
  </si>
  <si>
    <t xml:space="preserve">               5) Crediti verso Azienda Sanitaria</t>
  </si>
  <si>
    <t xml:space="preserve">               6) Crediti vs. lo Stato ed altri Enti pubb.</t>
  </si>
  <si>
    <t xml:space="preserve">               8) Crediti verso erario</t>
  </si>
  <si>
    <t xml:space="preserve">               9) Crediti per imposte anticipate</t>
  </si>
  <si>
    <t xml:space="preserve">             10) Crediti verso altri soggetti privati</t>
  </si>
  <si>
    <t xml:space="preserve">             11) Crediti x fatt. da emett. e n.a. da ric.</t>
  </si>
  <si>
    <t xml:space="preserve">          IV DISPONIBILITA' LIQUIDE</t>
  </si>
  <si>
    <t xml:space="preserve">               1) Cassa</t>
  </si>
  <si>
    <t xml:space="preserve">               2) C/c bancari</t>
  </si>
  <si>
    <t xml:space="preserve">     D) RATEI E RISCONTI ATTIVI</t>
  </si>
  <si>
    <t xml:space="preserve">               1) Ratei attivi</t>
  </si>
  <si>
    <t xml:space="preserve">               2) Risconti attivi</t>
  </si>
  <si>
    <t>TOTALE DELL'ATTIVO</t>
  </si>
  <si>
    <t xml:space="preserve">     CONTI D'ORDINE</t>
  </si>
  <si>
    <t xml:space="preserve">               1) Conti d'ordine per beni di terzi</t>
  </si>
  <si>
    <t xml:space="preserve">               2) Conti d'ordine per beni nostri c/o terzi</t>
  </si>
  <si>
    <t xml:space="preserve">               5) Conti d'ordine per garanzie ricevute</t>
  </si>
  <si>
    <t>PASSIVO</t>
  </si>
  <si>
    <t xml:space="preserve">     A) PATRIMONIO NETTO</t>
  </si>
  <si>
    <t xml:space="preserve">          I   Fondo di dotazione </t>
  </si>
  <si>
    <t xml:space="preserve">              1)  Fondo di dotazione all'01/02/2008</t>
  </si>
  <si>
    <t xml:space="preserve">          II Contributi in c/capitale all'01/02/2008</t>
  </si>
  <si>
    <t xml:space="preserve">          III Contributi in conto capitale vincolati ad investimenti</t>
  </si>
  <si>
    <t xml:space="preserve">          IV Donazioni vincolate ad investimenti utilizzate</t>
  </si>
  <si>
    <t xml:space="preserve">          V Donazioni di immobilizzazioni</t>
  </si>
  <si>
    <t xml:space="preserve">          VII Utile (perdita) portati a nuovo</t>
  </si>
  <si>
    <t xml:space="preserve">          VIII Utile (perdita) dell'esercizio</t>
  </si>
  <si>
    <t xml:space="preserve">     B) FONDI RISCHI E ONERI</t>
  </si>
  <si>
    <t xml:space="preserve">              1) Fondi per imposte, anche differite</t>
  </si>
  <si>
    <t xml:space="preserve">              3) Altri fondi</t>
  </si>
  <si>
    <t xml:space="preserve">     D) DEBITI</t>
  </si>
  <si>
    <t xml:space="preserve">               2) Debiti per mutui e prestiti</t>
  </si>
  <si>
    <t xml:space="preserve">               3) Debiti verso istituto tesoriere</t>
  </si>
  <si>
    <t xml:space="preserve">               4) Debiti per acconti</t>
  </si>
  <si>
    <t xml:space="preserve">               5) Debiti verso fornitori</t>
  </si>
  <si>
    <t xml:space="preserve">               9) Debiti verso Comuni dell'ambito distret.</t>
  </si>
  <si>
    <t xml:space="preserve">             10) Debiti verso Azienda Sanitaria</t>
  </si>
  <si>
    <t xml:space="preserve">             12) Debiti tributari</t>
  </si>
  <si>
    <t xml:space="preserve">             13) Debiti vs. Ist. di Prev. e di Sicurezza</t>
  </si>
  <si>
    <t xml:space="preserve">             14) Debiti verso personale dipendente</t>
  </si>
  <si>
    <t xml:space="preserve">             15) Altri debiti verso privati</t>
  </si>
  <si>
    <t xml:space="preserve">             16) Debiti x fatt. da ricev. e n.a. da emett</t>
  </si>
  <si>
    <t xml:space="preserve">     E) RATEI E RISCONTI</t>
  </si>
  <si>
    <t xml:space="preserve">               1) Ratei passivi</t>
  </si>
  <si>
    <t xml:space="preserve">               2) Risconti passivi</t>
  </si>
  <si>
    <t>TOTALE DEL PASSIVO</t>
  </si>
  <si>
    <t xml:space="preserve">    CONTI D'ORDINE</t>
  </si>
  <si>
    <t>CONTO ECONOMICO</t>
  </si>
  <si>
    <t xml:space="preserve">     A) Valore della produzione</t>
  </si>
  <si>
    <t xml:space="preserve">         1)  RICAVI DA ATTIVITA' PER SERV. ALLA PERS.</t>
  </si>
  <si>
    <t xml:space="preserve">               a) Rette</t>
  </si>
  <si>
    <t xml:space="preserve">               b) Oneri a rilievo sanitario</t>
  </si>
  <si>
    <t xml:space="preserve">               c) Concorsi rimborsi e recuperi da attività</t>
  </si>
  <si>
    <t xml:space="preserve">               d) Altri ricavi</t>
  </si>
  <si>
    <t xml:space="preserve">          2) COSTI CAPITALIZZATI</t>
  </si>
  <si>
    <t xml:space="preserve">                   b) Quota per utilizzo contributi in c/cap.</t>
  </si>
  <si>
    <t xml:space="preserve">          4) PROVENTI E RICAVI DIVERSI</t>
  </si>
  <si>
    <t xml:space="preserve">               a)  Proventi e ricavi da utilizzo del patr.</t>
  </si>
  <si>
    <t xml:space="preserve">               b) Concorsi rimborsi e recuperi x att. div.</t>
  </si>
  <si>
    <t xml:space="preserve">               c)  Plusvalenze ordinarie</t>
  </si>
  <si>
    <t xml:space="preserve">               d) Sopravvenienze attive ed insuss. del pas</t>
  </si>
  <si>
    <t xml:space="preserve">               e) Altri ricavi istituzionali</t>
  </si>
  <si>
    <t xml:space="preserve">               f) Ricavi da attività commerciale</t>
  </si>
  <si>
    <t xml:space="preserve">          5) CONTRIBUTI IN CONTO ESERCIZIO</t>
  </si>
  <si>
    <t xml:space="preserve">                a) Contributi dalla Regione</t>
  </si>
  <si>
    <t xml:space="preserve">                b) Contributi dai comuni dell'ambito distrettuale</t>
  </si>
  <si>
    <t xml:space="preserve">                f) Altri contributi da privati</t>
  </si>
  <si>
    <t xml:space="preserve">     B) Costi della produzione</t>
  </si>
  <si>
    <t xml:space="preserve">          6) ACQUISTI BENI</t>
  </si>
  <si>
    <t xml:space="preserve">               a) Acquisti  beni socio - sanitari</t>
  </si>
  <si>
    <t xml:space="preserve">               b) Acquisti beni tecnico - economali</t>
  </si>
  <si>
    <t xml:space="preserve">         7)  ACQUISTI DI SERVIZI</t>
  </si>
  <si>
    <t xml:space="preserve">               a) Acq. serv. per gest. attività socio-san.</t>
  </si>
  <si>
    <t xml:space="preserve">               b) Servizi esternalizzati</t>
  </si>
  <si>
    <t xml:space="preserve">               c) Trasporti</t>
  </si>
  <si>
    <t xml:space="preserve">               e) altre consulenze</t>
  </si>
  <si>
    <t xml:space="preserve">                f) Lavoro interinale e altre forme di coll.</t>
  </si>
  <si>
    <t xml:space="preserve">               g) Utenze</t>
  </si>
  <si>
    <t xml:space="preserve">               h) Manutenzioni e riparazioni ordinarie</t>
  </si>
  <si>
    <t xml:space="preserve">               i) Costi per organi Istituzionali</t>
  </si>
  <si>
    <t xml:space="preserve">               j) Assicurazioni</t>
  </si>
  <si>
    <t xml:space="preserve">               k) Altri servizi</t>
  </si>
  <si>
    <t xml:space="preserve">          8) GODIMENTO DI BENI DI TERZI</t>
  </si>
  <si>
    <t xml:space="preserve">               a) Affitti</t>
  </si>
  <si>
    <t xml:space="preserve">               c) Service</t>
  </si>
  <si>
    <t xml:space="preserve">          9) COSTO DEL PERSONALE DIPENDENTE</t>
  </si>
  <si>
    <t xml:space="preserve">               a) Salari e stipendi</t>
  </si>
  <si>
    <t xml:space="preserve">               b) Oneri sociali</t>
  </si>
  <si>
    <t xml:space="preserve">               d) Altri costi personale dipendente</t>
  </si>
  <si>
    <t xml:space="preserve">         10)  AMMORTAMENTI E SVALUTAZIONI</t>
  </si>
  <si>
    <t xml:space="preserve">                  a)  Ammortamenti delle imm. immateriali</t>
  </si>
  <si>
    <t xml:space="preserve">                  b)  Ammortamenti delle immobilizz. materiali</t>
  </si>
  <si>
    <t xml:space="preserve">                  d)  Sval. crediti compr. att.circ.e disp.liq</t>
  </si>
  <si>
    <t xml:space="preserve">          11) VARIAZIONI RIMANENZE MAT.PRIME  E B.CONS</t>
  </si>
  <si>
    <t xml:space="preserve">                  a)  Variaz.rim.mat.prime b.cons socio-sanit.</t>
  </si>
  <si>
    <t xml:space="preserve">                  b) Variaz. rim.m.prime beni tecnico-econ.</t>
  </si>
  <si>
    <t xml:space="preserve">          13) ALTRI ACCANTONAMENTI</t>
  </si>
  <si>
    <t xml:space="preserve">          14) ONERI DIVERSI DI GESTIONE</t>
  </si>
  <si>
    <t xml:space="preserve">              a)  Costi amministrativi</t>
  </si>
  <si>
    <t xml:space="preserve">              b) Imposte non sul reddito</t>
  </si>
  <si>
    <t xml:space="preserve">              c) Tasse</t>
  </si>
  <si>
    <t xml:space="preserve">              d) Altri oneri diversi di gestione</t>
  </si>
  <si>
    <t xml:space="preserve">              e) Minusvalenze ordinarie</t>
  </si>
  <si>
    <t xml:space="preserve">               f) Sopravvenienze passive ed insuss.</t>
  </si>
  <si>
    <t xml:space="preserve">              g) Contributi erogati ad aziende non-profit</t>
  </si>
  <si>
    <t xml:space="preserve">Differenze tra valore e costi della produzione (A – B) </t>
  </si>
  <si>
    <t xml:space="preserve">     C) Proventi e oneri finanziari</t>
  </si>
  <si>
    <t xml:space="preserve">          16)     Altri proventi finanziari</t>
  </si>
  <si>
    <t xml:space="preserve">              b)  Interessi attivi bancari e post.</t>
  </si>
  <si>
    <t xml:space="preserve">              c)  Proventi finanziari diversi</t>
  </si>
  <si>
    <t xml:space="preserve">          17)     Interessi e altri oneri finanzia</t>
  </si>
  <si>
    <t xml:space="preserve">              a)  Interessi passivi su mutui</t>
  </si>
  <si>
    <t xml:space="preserve">              b)  Interessi passivi bancari</t>
  </si>
  <si>
    <t xml:space="preserve">              c) Oneri finanziari diversi</t>
  </si>
  <si>
    <t>TOTALE C)</t>
  </si>
  <si>
    <t xml:space="preserve">     E) Proventi e oneri straordinari</t>
  </si>
  <si>
    <t xml:space="preserve">          20) Proventi</t>
  </si>
  <si>
    <t xml:space="preserve">                 a)  Donazioni, lasciti ed erogazioni lib.</t>
  </si>
  <si>
    <t xml:space="preserve">                 c)  Sopravv. att. ed insuss.del pass.straord</t>
  </si>
  <si>
    <t xml:space="preserve">          21) Oneri</t>
  </si>
  <si>
    <t xml:space="preserve">                 b)  Sopravv. Pass. ed insuss.del attivo straordinarie</t>
  </si>
  <si>
    <t>TOTALE E)</t>
  </si>
  <si>
    <t>Risultato prima delle Imposte (A-B+C+D+E)</t>
  </si>
  <si>
    <t xml:space="preserve">     22) Imposte sul reddito</t>
  </si>
  <si>
    <t xml:space="preserve">                a)  Irap</t>
  </si>
  <si>
    <t xml:space="preserve">                b)  Ires</t>
  </si>
  <si>
    <t xml:space="preserve">     23) Utile di esercizio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</si>
</sst>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;\-#,##0"/>
    <numFmt numFmtId="167" formatCode="#,##0"/>
    <numFmt numFmtId="168" formatCode="#,##0.00"/>
  </numFmts>
  <fonts count="17">
    <font>
      <sz val="10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3"/>
      <color indexed="12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b/>
      <i/>
      <sz val="13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65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4" fontId="10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5" fontId="13" fillId="0" borderId="0" xfId="0" applyNumberFormat="1" applyFont="1" applyFill="1" applyAlignment="1">
      <alignment/>
    </xf>
    <xf numFmtId="164" fontId="1" fillId="0" borderId="0" xfId="0" applyFont="1" applyAlignment="1">
      <alignment/>
    </xf>
    <xf numFmtId="164" fontId="13" fillId="0" borderId="0" xfId="0" applyFont="1" applyAlignment="1">
      <alignment/>
    </xf>
    <xf numFmtId="165" fontId="14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5" fontId="14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16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0</xdr:row>
      <xdr:rowOff>0</xdr:rowOff>
    </xdr:from>
    <xdr:to>
      <xdr:col>1</xdr:col>
      <xdr:colOff>4657725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2228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SheetLayoutView="100" workbookViewId="0" topLeftCell="A79">
      <selection activeCell="B86" sqref="B86"/>
    </sheetView>
  </sheetViews>
  <sheetFormatPr defaultColWidth="9.140625" defaultRowHeight="12.75"/>
  <cols>
    <col min="2" max="2" width="71.421875" style="1" customWidth="1"/>
    <col min="3" max="3" width="15.140625" style="1" customWidth="1"/>
    <col min="4" max="4" width="15.140625" style="2" customWidth="1"/>
    <col min="6" max="6" width="20.28125" style="0" customWidth="1"/>
    <col min="7" max="7" width="18.421875" style="0" customWidth="1"/>
  </cols>
  <sheetData>
    <row r="1" spans="2:4" ht="78" customHeight="1">
      <c r="B1" s="3"/>
      <c r="C1" s="3"/>
      <c r="D1" s="3"/>
    </row>
    <row r="2" spans="1:4" ht="40.5" customHeight="1">
      <c r="A2" s="4"/>
      <c r="B2" s="5" t="s">
        <v>0</v>
      </c>
      <c r="C2" s="5"/>
      <c r="D2" s="5"/>
    </row>
    <row r="3" spans="1:4" ht="40.5" customHeight="1">
      <c r="A3" s="4"/>
      <c r="B3" s="5" t="s">
        <v>1</v>
      </c>
      <c r="C3" s="5"/>
      <c r="D3" s="5"/>
    </row>
    <row r="4" spans="2:4" ht="12.75">
      <c r="B4" s="6"/>
      <c r="C4" s="6"/>
      <c r="D4" s="7"/>
    </row>
    <row r="5" spans="2:4" ht="12.75">
      <c r="B5" s="8" t="s">
        <v>2</v>
      </c>
      <c r="C5" s="8"/>
      <c r="D5" s="8"/>
    </row>
    <row r="6" spans="2:4" ht="12.75">
      <c r="B6" s="9"/>
      <c r="C6" s="9"/>
      <c r="D6" s="10"/>
    </row>
    <row r="7" spans="2:4" ht="21" customHeight="1">
      <c r="B7" s="11" t="s">
        <v>3</v>
      </c>
      <c r="C7" s="11"/>
      <c r="D7" s="12"/>
    </row>
    <row r="8" spans="2:4" ht="16.5" customHeight="1">
      <c r="B8" s="13"/>
      <c r="C8" s="14" t="s">
        <v>4</v>
      </c>
      <c r="D8" s="14" t="s">
        <v>5</v>
      </c>
    </row>
    <row r="9" spans="2:4" s="15" customFormat="1" ht="16.5" customHeight="1">
      <c r="B9" s="13" t="s">
        <v>6</v>
      </c>
      <c r="C9" s="16">
        <f>SUM(C10:C11)</f>
        <v>9073434</v>
      </c>
      <c r="D9" s="16">
        <f>SUM(D10:D11)</f>
        <v>9073434</v>
      </c>
    </row>
    <row r="10" spans="2:4" ht="16.5" customHeight="1">
      <c r="B10" s="17" t="s">
        <v>7</v>
      </c>
      <c r="C10" s="2">
        <v>1000</v>
      </c>
      <c r="D10" s="2">
        <v>1000</v>
      </c>
    </row>
    <row r="11" spans="2:4" ht="16.5" customHeight="1">
      <c r="B11" s="17" t="s">
        <v>8</v>
      </c>
      <c r="C11" s="2">
        <v>9072434</v>
      </c>
      <c r="D11" s="2">
        <v>9072434</v>
      </c>
    </row>
    <row r="12" ht="16.5" customHeight="1">
      <c r="C12" s="2"/>
    </row>
    <row r="13" spans="1:7" s="15" customFormat="1" ht="16.5" customHeight="1">
      <c r="A13" s="18"/>
      <c r="B13" s="13" t="s">
        <v>9</v>
      </c>
      <c r="C13" s="19">
        <f>C14+C20+C32</f>
        <v>48667062</v>
      </c>
      <c r="D13" s="19">
        <f>D14+D20+D32</f>
        <v>50211681</v>
      </c>
      <c r="F13" s="1"/>
      <c r="G13" s="20"/>
    </row>
    <row r="14" spans="1:7" ht="16.5" customHeight="1">
      <c r="A14" s="21"/>
      <c r="B14" s="22" t="s">
        <v>10</v>
      </c>
      <c r="C14" s="19">
        <f>SUM(C15:C19)</f>
        <v>49460</v>
      </c>
      <c r="D14" s="19">
        <f>SUM(D16:D19)</f>
        <v>45145</v>
      </c>
      <c r="F14" s="1"/>
      <c r="G14" s="20"/>
    </row>
    <row r="15" spans="1:7" ht="16.5" customHeight="1">
      <c r="A15" s="21"/>
      <c r="B15" s="23" t="s">
        <v>11</v>
      </c>
      <c r="C15" s="24">
        <v>2700</v>
      </c>
      <c r="D15" s="19"/>
      <c r="F15" s="1"/>
      <c r="G15" s="20"/>
    </row>
    <row r="16" spans="2:7" ht="16.5" customHeight="1">
      <c r="B16" s="23" t="s">
        <v>12</v>
      </c>
      <c r="C16" s="24">
        <v>6813</v>
      </c>
      <c r="D16" s="24">
        <v>7526</v>
      </c>
      <c r="F16" s="1"/>
      <c r="G16" s="20"/>
    </row>
    <row r="17" spans="2:7" ht="16.5" customHeight="1">
      <c r="B17" s="23" t="s">
        <v>13</v>
      </c>
      <c r="C17" s="24">
        <v>12671</v>
      </c>
      <c r="D17" s="24">
        <v>16541</v>
      </c>
      <c r="F17" s="1"/>
      <c r="G17" s="20"/>
    </row>
    <row r="18" spans="2:7" ht="16.5" customHeight="1">
      <c r="B18" s="23" t="s">
        <v>14</v>
      </c>
      <c r="C18" s="24"/>
      <c r="D18" s="24">
        <v>0</v>
      </c>
      <c r="F18" s="1"/>
      <c r="G18" s="20"/>
    </row>
    <row r="19" spans="2:7" ht="16.5" customHeight="1">
      <c r="B19" s="23" t="s">
        <v>15</v>
      </c>
      <c r="C19" s="24">
        <v>27276</v>
      </c>
      <c r="D19" s="24">
        <v>21078</v>
      </c>
      <c r="F19" s="1"/>
      <c r="G19" s="20"/>
    </row>
    <row r="20" spans="2:7" ht="16.5" customHeight="1">
      <c r="B20" s="22" t="s">
        <v>16</v>
      </c>
      <c r="C20" s="25">
        <f>SUM(C21:C31)</f>
        <v>46561047</v>
      </c>
      <c r="D20" s="19">
        <f>SUM(D21:D31)</f>
        <v>48064628</v>
      </c>
      <c r="F20" s="1"/>
      <c r="G20" s="20"/>
    </row>
    <row r="21" spans="2:7" ht="16.5" customHeight="1">
      <c r="B21" s="23" t="s">
        <v>17</v>
      </c>
      <c r="C21" s="24">
        <v>3215863</v>
      </c>
      <c r="D21" s="24">
        <v>3215863</v>
      </c>
      <c r="F21" s="1"/>
      <c r="G21" s="20"/>
    </row>
    <row r="22" spans="2:7" ht="16.5" customHeight="1">
      <c r="B22" s="23" t="s">
        <v>18</v>
      </c>
      <c r="C22" s="24">
        <v>33573611</v>
      </c>
      <c r="D22" s="24">
        <v>34719181</v>
      </c>
      <c r="F22" s="1"/>
      <c r="G22" s="20"/>
    </row>
    <row r="23" spans="2:7" ht="16.5" customHeight="1">
      <c r="B23" s="23" t="s">
        <v>19</v>
      </c>
      <c r="C23" s="24">
        <v>9430566</v>
      </c>
      <c r="D23" s="24">
        <v>9763966</v>
      </c>
      <c r="F23" s="1"/>
      <c r="G23" s="20"/>
    </row>
    <row r="24" spans="2:7" ht="16.5" customHeight="1">
      <c r="B24" s="23" t="s">
        <v>20</v>
      </c>
      <c r="C24" s="24">
        <v>75146</v>
      </c>
      <c r="D24" s="24">
        <v>89857</v>
      </c>
      <c r="F24" s="1"/>
      <c r="G24" s="20"/>
    </row>
    <row r="25" spans="2:7" ht="16.5" customHeight="1">
      <c r="B25" s="23" t="s">
        <v>21</v>
      </c>
      <c r="C25" s="24">
        <v>171712</v>
      </c>
      <c r="D25" s="24">
        <v>166411</v>
      </c>
      <c r="F25" s="1"/>
      <c r="G25" s="20"/>
    </row>
    <row r="26" spans="2:7" ht="16.5" customHeight="1">
      <c r="B26" s="23" t="s">
        <v>22</v>
      </c>
      <c r="C26" s="26">
        <v>61168</v>
      </c>
      <c r="D26" s="26">
        <v>67470</v>
      </c>
      <c r="F26" s="1"/>
      <c r="G26" s="20"/>
    </row>
    <row r="27" spans="2:7" ht="16.5" customHeight="1">
      <c r="B27" s="23" t="s">
        <v>23</v>
      </c>
      <c r="C27" s="24">
        <v>1</v>
      </c>
      <c r="D27" s="24">
        <v>1</v>
      </c>
      <c r="F27" s="1"/>
      <c r="G27" s="20"/>
    </row>
    <row r="28" spans="2:7" ht="16.5" customHeight="1">
      <c r="B28" s="23" t="s">
        <v>24</v>
      </c>
      <c r="C28" s="26">
        <v>17721</v>
      </c>
      <c r="D28" s="26">
        <v>18968</v>
      </c>
      <c r="F28" s="1"/>
      <c r="G28" s="20"/>
    </row>
    <row r="29" spans="2:7" ht="16.5" customHeight="1">
      <c r="B29" s="23" t="s">
        <v>25</v>
      </c>
      <c r="C29" s="24">
        <v>2218</v>
      </c>
      <c r="D29" s="24">
        <v>9128</v>
      </c>
      <c r="F29" s="1"/>
      <c r="G29" s="20"/>
    </row>
    <row r="30" spans="2:7" ht="16.5" customHeight="1">
      <c r="B30" s="23" t="s">
        <v>26</v>
      </c>
      <c r="C30" s="24">
        <v>11116</v>
      </c>
      <c r="D30" s="24">
        <v>6129</v>
      </c>
      <c r="F30" s="1"/>
      <c r="G30" s="20"/>
    </row>
    <row r="31" spans="2:7" ht="16.5" customHeight="1">
      <c r="B31" s="23" t="s">
        <v>27</v>
      </c>
      <c r="C31" s="24">
        <v>1925</v>
      </c>
      <c r="D31" s="24">
        <v>7654</v>
      </c>
      <c r="F31" s="1"/>
      <c r="G31" s="20"/>
    </row>
    <row r="32" spans="2:7" ht="16.5" customHeight="1">
      <c r="B32" s="22" t="s">
        <v>28</v>
      </c>
      <c r="C32" s="19">
        <f>C33</f>
        <v>2056555</v>
      </c>
      <c r="D32" s="19">
        <f>D33</f>
        <v>2101908</v>
      </c>
      <c r="F32" s="1"/>
      <c r="G32" s="20"/>
    </row>
    <row r="33" spans="2:7" ht="16.5" customHeight="1">
      <c r="B33" s="23" t="s">
        <v>29</v>
      </c>
      <c r="C33" s="19">
        <f>SUM(C34:C35)</f>
        <v>2056555</v>
      </c>
      <c r="D33" s="19">
        <f>SUM(D34:D35)</f>
        <v>2101908</v>
      </c>
      <c r="F33" s="1"/>
      <c r="G33" s="20"/>
    </row>
    <row r="34" spans="2:4" s="27" customFormat="1" ht="16.5" customHeight="1">
      <c r="B34" s="28" t="s">
        <v>30</v>
      </c>
      <c r="C34" s="26">
        <v>41911</v>
      </c>
      <c r="D34" s="26">
        <v>58507</v>
      </c>
    </row>
    <row r="35" spans="2:4" ht="16.5" customHeight="1">
      <c r="B35" s="23" t="s">
        <v>31</v>
      </c>
      <c r="C35" s="24">
        <v>2014644</v>
      </c>
      <c r="D35" s="24">
        <v>2043401</v>
      </c>
    </row>
    <row r="36" spans="3:4" ht="16.5" customHeight="1">
      <c r="C36" s="29"/>
      <c r="D36" s="29"/>
    </row>
    <row r="37" spans="2:7" s="15" customFormat="1" ht="16.5" customHeight="1">
      <c r="B37" s="13" t="s">
        <v>32</v>
      </c>
      <c r="C37" s="19">
        <f>C38+C41+C51</f>
        <v>9508998</v>
      </c>
      <c r="D37" s="19">
        <f>D38+D41+D51</f>
        <v>9337955</v>
      </c>
      <c r="F37" s="1"/>
      <c r="G37" s="20"/>
    </row>
    <row r="38" spans="2:7" ht="16.5" customHeight="1">
      <c r="B38" s="22" t="s">
        <v>33</v>
      </c>
      <c r="C38" s="19">
        <f>SUM(C39:C40)</f>
        <v>318494</v>
      </c>
      <c r="D38" s="19">
        <f>SUM(D39:D40)</f>
        <v>316644</v>
      </c>
      <c r="F38" s="1"/>
      <c r="G38" s="20"/>
    </row>
    <row r="39" spans="2:7" ht="16.5" customHeight="1">
      <c r="B39" s="23" t="s">
        <v>34</v>
      </c>
      <c r="C39" s="24">
        <v>63845</v>
      </c>
      <c r="D39" s="24">
        <v>69095</v>
      </c>
      <c r="F39" s="1"/>
      <c r="G39" s="20"/>
    </row>
    <row r="40" spans="2:7" ht="16.5" customHeight="1">
      <c r="B40" s="23" t="s">
        <v>35</v>
      </c>
      <c r="C40" s="24">
        <v>254649</v>
      </c>
      <c r="D40" s="24">
        <v>247549</v>
      </c>
      <c r="F40" s="1"/>
      <c r="G40" s="20"/>
    </row>
    <row r="41" spans="2:7" ht="16.5" customHeight="1">
      <c r="B41" s="22" t="s">
        <v>36</v>
      </c>
      <c r="C41" s="19">
        <f>SUM(C42:C50)</f>
        <v>4326904</v>
      </c>
      <c r="D41" s="19">
        <f>SUM(D42:D50)</f>
        <v>4756862</v>
      </c>
      <c r="F41" s="1"/>
      <c r="G41" s="20"/>
    </row>
    <row r="42" spans="2:7" ht="16.5" customHeight="1">
      <c r="B42" s="23" t="s">
        <v>37</v>
      </c>
      <c r="C42" s="24">
        <v>988706</v>
      </c>
      <c r="D42" s="24">
        <v>1378703</v>
      </c>
      <c r="F42" s="1"/>
      <c r="G42" s="20"/>
    </row>
    <row r="43" spans="2:7" ht="16.5" customHeight="1">
      <c r="B43" s="23" t="s">
        <v>38</v>
      </c>
      <c r="C43" s="24">
        <v>0</v>
      </c>
      <c r="D43" s="24">
        <v>40664</v>
      </c>
      <c r="F43" s="1"/>
      <c r="G43" s="20"/>
    </row>
    <row r="44" spans="2:7" ht="16.5" customHeight="1">
      <c r="B44" s="23" t="s">
        <v>39</v>
      </c>
      <c r="C44" s="24">
        <v>158421</v>
      </c>
      <c r="D44" s="24">
        <v>102677</v>
      </c>
      <c r="F44" s="1"/>
      <c r="G44" s="20"/>
    </row>
    <row r="45" spans="2:7" ht="16.5" customHeight="1">
      <c r="B45" s="23" t="s">
        <v>40</v>
      </c>
      <c r="C45" s="24">
        <v>2891117</v>
      </c>
      <c r="D45" s="24">
        <v>2808022</v>
      </c>
      <c r="F45" s="1"/>
      <c r="G45" s="20"/>
    </row>
    <row r="46" spans="2:7" ht="16.5" customHeight="1">
      <c r="B46" s="23" t="s">
        <v>41</v>
      </c>
      <c r="C46" s="24">
        <v>30206</v>
      </c>
      <c r="D46" s="24">
        <v>30148</v>
      </c>
      <c r="F46" s="1"/>
      <c r="G46" s="20"/>
    </row>
    <row r="47" spans="2:7" ht="16.5" customHeight="1">
      <c r="B47" s="23" t="s">
        <v>42</v>
      </c>
      <c r="C47" s="24">
        <v>21193</v>
      </c>
      <c r="D47" s="24">
        <v>17380</v>
      </c>
      <c r="F47" s="1"/>
      <c r="G47" s="20"/>
    </row>
    <row r="48" spans="2:7" ht="16.5" customHeight="1">
      <c r="B48" s="23" t="s">
        <v>43</v>
      </c>
      <c r="C48" s="24">
        <v>224</v>
      </c>
      <c r="D48" s="24">
        <v>3707</v>
      </c>
      <c r="F48" s="1"/>
      <c r="G48" s="20"/>
    </row>
    <row r="49" spans="2:7" ht="16.5" customHeight="1">
      <c r="B49" s="23" t="s">
        <v>44</v>
      </c>
      <c r="C49" s="24">
        <v>103606</v>
      </c>
      <c r="D49" s="24">
        <v>144140</v>
      </c>
      <c r="F49" s="1"/>
      <c r="G49" s="20"/>
    </row>
    <row r="50" spans="2:7" ht="16.5" customHeight="1">
      <c r="B50" s="23" t="s">
        <v>45</v>
      </c>
      <c r="C50" s="24">
        <v>133431</v>
      </c>
      <c r="D50" s="24">
        <v>231421</v>
      </c>
      <c r="F50" s="1"/>
      <c r="G50" s="20"/>
    </row>
    <row r="51" spans="2:7" ht="16.5" customHeight="1">
      <c r="B51" s="22" t="s">
        <v>46</v>
      </c>
      <c r="C51" s="19">
        <f>SUM(C52:C53)</f>
        <v>4863600</v>
      </c>
      <c r="D51" s="19">
        <f>SUM(D52:D53)</f>
        <v>4264449</v>
      </c>
      <c r="F51" s="1"/>
      <c r="G51" s="20"/>
    </row>
    <row r="52" spans="2:7" ht="16.5" customHeight="1">
      <c r="B52" s="23" t="s">
        <v>47</v>
      </c>
      <c r="C52" s="24">
        <v>11351</v>
      </c>
      <c r="D52" s="24">
        <v>5890</v>
      </c>
      <c r="F52" s="1"/>
      <c r="G52" s="20"/>
    </row>
    <row r="53" spans="2:7" ht="16.5" customHeight="1">
      <c r="B53" s="23" t="s">
        <v>48</v>
      </c>
      <c r="C53" s="24">
        <v>4852249</v>
      </c>
      <c r="D53" s="24">
        <v>4258559</v>
      </c>
      <c r="F53" s="1"/>
      <c r="G53" s="20"/>
    </row>
    <row r="54" spans="3:4" ht="16.5" customHeight="1">
      <c r="C54" s="29"/>
      <c r="D54" s="29"/>
    </row>
    <row r="55" spans="2:7" s="15" customFormat="1" ht="16.5" customHeight="1">
      <c r="B55" s="13" t="s">
        <v>49</v>
      </c>
      <c r="C55" s="19">
        <f>SUM(C56:C57)</f>
        <v>18401</v>
      </c>
      <c r="D55" s="19">
        <f>SUM(D56:D57)</f>
        <v>26275</v>
      </c>
      <c r="F55" s="1"/>
      <c r="G55" s="20"/>
    </row>
    <row r="56" spans="2:7" ht="16.5" customHeight="1">
      <c r="B56" s="23" t="s">
        <v>50</v>
      </c>
      <c r="C56" s="24">
        <v>11469</v>
      </c>
      <c r="D56" s="24">
        <v>19488</v>
      </c>
      <c r="F56" s="1"/>
      <c r="G56" s="20"/>
    </row>
    <row r="57" spans="2:7" ht="16.5" customHeight="1">
      <c r="B57" s="23" t="s">
        <v>51</v>
      </c>
      <c r="C57" s="24">
        <v>6932</v>
      </c>
      <c r="D57" s="24">
        <v>6787</v>
      </c>
      <c r="F57" s="1"/>
      <c r="G57" s="20"/>
    </row>
    <row r="58" spans="3:7" ht="16.5" customHeight="1">
      <c r="C58" s="29"/>
      <c r="D58" s="29"/>
      <c r="F58" s="1"/>
      <c r="G58" s="20"/>
    </row>
    <row r="59" spans="3:7" ht="16.5" customHeight="1">
      <c r="C59" s="24"/>
      <c r="D59" s="24"/>
      <c r="F59" s="1"/>
      <c r="G59" s="20"/>
    </row>
    <row r="60" spans="2:7" s="30" customFormat="1" ht="16.5" customHeight="1">
      <c r="B60" s="31" t="s">
        <v>52</v>
      </c>
      <c r="C60" s="32">
        <f>C9+C13+C37+C55</f>
        <v>67267895</v>
      </c>
      <c r="D60" s="32">
        <f>D9+D13+D37+D55</f>
        <v>68649345</v>
      </c>
      <c r="F60"/>
      <c r="G60"/>
    </row>
    <row r="61" ht="16.5" customHeight="1">
      <c r="C61" s="2"/>
    </row>
    <row r="62" spans="2:7" ht="16.5" customHeight="1">
      <c r="B62" s="13" t="s">
        <v>53</v>
      </c>
      <c r="C62" s="19">
        <f>SUM(C63:C65)</f>
        <v>421844</v>
      </c>
      <c r="D62" s="19">
        <f>SUM(D63:D65)</f>
        <v>351685</v>
      </c>
      <c r="F62" s="1"/>
      <c r="G62" s="20"/>
    </row>
    <row r="63" spans="2:7" ht="16.5" customHeight="1">
      <c r="B63" s="23" t="s">
        <v>54</v>
      </c>
      <c r="C63" s="24">
        <v>261377</v>
      </c>
      <c r="D63" s="24">
        <v>261377</v>
      </c>
      <c r="F63" s="1"/>
      <c r="G63" s="20"/>
    </row>
    <row r="64" spans="2:7" ht="16.5" customHeight="1">
      <c r="B64" s="23" t="s">
        <v>55</v>
      </c>
      <c r="C64" s="24">
        <v>8126</v>
      </c>
      <c r="D64" s="24">
        <v>7032</v>
      </c>
      <c r="F64" s="1"/>
      <c r="G64" s="20"/>
    </row>
    <row r="65" spans="2:7" ht="16.5" customHeight="1">
      <c r="B65" s="23" t="s">
        <v>56</v>
      </c>
      <c r="C65" s="24">
        <v>152341</v>
      </c>
      <c r="D65" s="24">
        <v>83276</v>
      </c>
      <c r="F65" s="20"/>
      <c r="G65" s="20"/>
    </row>
    <row r="66" spans="3:7" ht="16.5" customHeight="1">
      <c r="C66" s="2"/>
      <c r="F66" s="1"/>
      <c r="G66" s="20"/>
    </row>
    <row r="67" spans="3:7" ht="12.75">
      <c r="C67" s="2"/>
      <c r="F67" s="1"/>
      <c r="G67" s="20"/>
    </row>
    <row r="68" spans="2:7" ht="12.75">
      <c r="B68" s="33" t="s">
        <v>57</v>
      </c>
      <c r="C68" s="34"/>
      <c r="D68" s="34"/>
      <c r="F68" s="1"/>
      <c r="G68" s="20"/>
    </row>
    <row r="69" spans="2:7" ht="12.75">
      <c r="B69" s="35"/>
      <c r="C69" s="2"/>
      <c r="F69" s="1"/>
      <c r="G69" s="20"/>
    </row>
    <row r="70" spans="2:7" s="15" customFormat="1" ht="12.75">
      <c r="B70" s="13" t="s">
        <v>58</v>
      </c>
      <c r="C70" s="19">
        <f>C71+C73+C74+C75+C76+C77+C78</f>
        <v>61080706</v>
      </c>
      <c r="D70" s="19">
        <f>D71+D73+D74+D75+D76+D77+D78</f>
        <v>62348944</v>
      </c>
      <c r="F70"/>
      <c r="G70" s="20"/>
    </row>
    <row r="71" spans="2:7" ht="12.75">
      <c r="B71" s="23" t="s">
        <v>59</v>
      </c>
      <c r="C71" s="24">
        <f>C72</f>
        <v>3718584</v>
      </c>
      <c r="D71" s="24">
        <f>D72</f>
        <v>3718584</v>
      </c>
      <c r="F71" s="1"/>
      <c r="G71" s="20"/>
    </row>
    <row r="72" spans="2:7" ht="12.75">
      <c r="B72" s="23" t="s">
        <v>60</v>
      </c>
      <c r="C72" s="24">
        <v>3718584</v>
      </c>
      <c r="D72" s="24">
        <v>3718584</v>
      </c>
      <c r="F72" s="1"/>
      <c r="G72" s="20"/>
    </row>
    <row r="73" spans="2:7" ht="12.75">
      <c r="B73" s="23" t="s">
        <v>61</v>
      </c>
      <c r="C73" s="24">
        <v>51706294</v>
      </c>
      <c r="D73" s="24">
        <v>53224813</v>
      </c>
      <c r="F73" s="1"/>
      <c r="G73" s="20"/>
    </row>
    <row r="74" spans="2:7" ht="12.75">
      <c r="B74" s="23" t="s">
        <v>62</v>
      </c>
      <c r="C74" s="24">
        <v>3581031</v>
      </c>
      <c r="D74" s="24">
        <v>3598614</v>
      </c>
      <c r="F74" s="1"/>
      <c r="G74" s="20"/>
    </row>
    <row r="75" spans="2:7" ht="12.75">
      <c r="B75" s="23" t="s">
        <v>63</v>
      </c>
      <c r="C75" s="24">
        <v>144411</v>
      </c>
      <c r="D75" s="24">
        <v>148290</v>
      </c>
      <c r="F75" s="1"/>
      <c r="G75" s="20"/>
    </row>
    <row r="76" spans="2:7" ht="12.75">
      <c r="B76" s="23" t="s">
        <v>64</v>
      </c>
      <c r="C76" s="24">
        <v>18810</v>
      </c>
      <c r="D76" s="24">
        <v>16324</v>
      </c>
      <c r="F76" s="1"/>
      <c r="G76" s="20"/>
    </row>
    <row r="77" spans="2:7" ht="12.75">
      <c r="B77" s="23" t="s">
        <v>65</v>
      </c>
      <c r="C77" s="24">
        <v>1630730</v>
      </c>
      <c r="D77" s="24">
        <v>1557115</v>
      </c>
      <c r="F77" s="1"/>
      <c r="G77" s="20"/>
    </row>
    <row r="78" spans="2:7" ht="12.75">
      <c r="B78" s="23" t="s">
        <v>66</v>
      </c>
      <c r="C78" s="2">
        <v>280846</v>
      </c>
      <c r="D78" s="2">
        <v>85204</v>
      </c>
      <c r="F78" s="1"/>
      <c r="G78" s="20"/>
    </row>
    <row r="79" spans="2:7" ht="12.75">
      <c r="B79" s="36"/>
      <c r="C79" s="37"/>
      <c r="D79" s="37"/>
      <c r="F79" s="1"/>
      <c r="G79" s="20"/>
    </row>
    <row r="80" spans="2:7" s="15" customFormat="1" ht="12.75">
      <c r="B80" s="13" t="s">
        <v>67</v>
      </c>
      <c r="C80" s="19">
        <f>SUM(C81:C82)</f>
        <v>711404</v>
      </c>
      <c r="D80" s="19">
        <f>SUM(D81:D82)</f>
        <v>635541</v>
      </c>
      <c r="F80" s="1"/>
      <c r="G80" s="20"/>
    </row>
    <row r="81" spans="2:7" ht="12.75">
      <c r="B81" s="23" t="s">
        <v>68</v>
      </c>
      <c r="C81" s="24">
        <v>785</v>
      </c>
      <c r="D81" s="24">
        <v>785</v>
      </c>
      <c r="F81" s="1"/>
      <c r="G81" s="20"/>
    </row>
    <row r="82" spans="2:7" ht="12.75">
      <c r="B82" s="23" t="s">
        <v>69</v>
      </c>
      <c r="C82" s="24">
        <v>710619</v>
      </c>
      <c r="D82" s="24">
        <v>634756</v>
      </c>
      <c r="F82" s="1"/>
      <c r="G82" s="20"/>
    </row>
    <row r="83" ht="12.75">
      <c r="C83" s="2"/>
    </row>
    <row r="84" spans="2:7" s="15" customFormat="1" ht="12.75">
      <c r="B84" s="13" t="s">
        <v>70</v>
      </c>
      <c r="C84" s="19">
        <f>SUM(C85:C95)</f>
        <v>5466472</v>
      </c>
      <c r="D84" s="19">
        <f>SUM(D85:D95)</f>
        <v>5656155</v>
      </c>
      <c r="F84" s="1"/>
      <c r="G84" s="20"/>
    </row>
    <row r="85" spans="2:7" ht="12.75">
      <c r="B85" s="23" t="s">
        <v>71</v>
      </c>
      <c r="C85" s="24">
        <v>71263</v>
      </c>
      <c r="D85" s="24">
        <v>117105</v>
      </c>
      <c r="F85" s="1"/>
      <c r="G85" s="20"/>
    </row>
    <row r="86" spans="2:7" ht="12.75">
      <c r="B86" s="23" t="s">
        <v>72</v>
      </c>
      <c r="C86" s="24">
        <v>6811</v>
      </c>
      <c r="D86" s="24">
        <v>288</v>
      </c>
      <c r="F86" s="1"/>
      <c r="G86" s="20"/>
    </row>
    <row r="87" spans="2:7" ht="12.75">
      <c r="B87" s="23" t="s">
        <v>73</v>
      </c>
      <c r="C87" s="24">
        <v>83706</v>
      </c>
      <c r="D87" s="24">
        <v>87211</v>
      </c>
      <c r="F87" s="1"/>
      <c r="G87" s="20"/>
    </row>
    <row r="88" spans="2:7" ht="12.75">
      <c r="B88" s="23" t="s">
        <v>74</v>
      </c>
      <c r="C88" s="24">
        <v>2532651</v>
      </c>
      <c r="D88" s="24">
        <v>3030061</v>
      </c>
      <c r="F88" s="1"/>
      <c r="G88" s="38"/>
    </row>
    <row r="89" spans="2:7" ht="12.75">
      <c r="B89" s="23" t="s">
        <v>75</v>
      </c>
      <c r="C89" s="24">
        <v>113108</v>
      </c>
      <c r="D89" s="24">
        <v>20753</v>
      </c>
      <c r="F89" s="1"/>
      <c r="G89" s="20"/>
    </row>
    <row r="90" spans="2:7" ht="12.75">
      <c r="B90" s="23" t="s">
        <v>76</v>
      </c>
      <c r="C90" s="24">
        <v>565</v>
      </c>
      <c r="D90" s="24">
        <v>568</v>
      </c>
      <c r="F90" s="1"/>
      <c r="G90" s="20"/>
    </row>
    <row r="91" spans="2:7" ht="12.75">
      <c r="B91" s="23" t="s">
        <v>77</v>
      </c>
      <c r="C91" s="24">
        <v>136860</v>
      </c>
      <c r="D91" s="24">
        <v>135490</v>
      </c>
      <c r="F91" s="1"/>
      <c r="G91" s="20"/>
    </row>
    <row r="92" spans="2:7" ht="12.75">
      <c r="B92" s="23" t="s">
        <v>78</v>
      </c>
      <c r="C92" s="24">
        <v>226900</v>
      </c>
      <c r="D92" s="24">
        <v>222281</v>
      </c>
      <c r="F92" s="1"/>
      <c r="G92" s="20"/>
    </row>
    <row r="93" spans="2:7" ht="12.75">
      <c r="B93" s="23" t="s">
        <v>79</v>
      </c>
      <c r="C93" s="24">
        <v>191831</v>
      </c>
      <c r="D93" s="24">
        <v>159763</v>
      </c>
      <c r="F93" s="1"/>
      <c r="G93" s="20"/>
    </row>
    <row r="94" spans="2:7" ht="12.75">
      <c r="B94" s="23" t="s">
        <v>80</v>
      </c>
      <c r="C94" s="24">
        <v>512550</v>
      </c>
      <c r="D94" s="24">
        <v>501549</v>
      </c>
      <c r="F94" s="1"/>
      <c r="G94" s="20"/>
    </row>
    <row r="95" spans="2:7" ht="12.75">
      <c r="B95" s="23" t="s">
        <v>81</v>
      </c>
      <c r="C95" s="24">
        <v>1590227</v>
      </c>
      <c r="D95" s="24">
        <v>1381086</v>
      </c>
      <c r="F95" s="1"/>
      <c r="G95" s="20"/>
    </row>
    <row r="96" ht="12.75">
      <c r="C96" s="2"/>
    </row>
    <row r="97" spans="2:7" s="15" customFormat="1" ht="12.75">
      <c r="B97" s="13" t="s">
        <v>82</v>
      </c>
      <c r="C97" s="19">
        <f>SUM(C98:C99)</f>
        <v>9313</v>
      </c>
      <c r="D97" s="19">
        <f>SUM(D98:D99)</f>
        <v>8705</v>
      </c>
      <c r="F97" s="1"/>
      <c r="G97" s="20"/>
    </row>
    <row r="98" spans="2:7" ht="12.75">
      <c r="B98" s="23" t="s">
        <v>83</v>
      </c>
      <c r="C98" s="24">
        <v>127</v>
      </c>
      <c r="D98" s="24">
        <v>299</v>
      </c>
      <c r="F98" s="1"/>
      <c r="G98" s="20"/>
    </row>
    <row r="99" spans="2:7" ht="12.75">
      <c r="B99" s="23" t="s">
        <v>84</v>
      </c>
      <c r="C99" s="24">
        <v>9186</v>
      </c>
      <c r="D99" s="24">
        <v>8406</v>
      </c>
      <c r="F99" s="1"/>
      <c r="G99" s="20"/>
    </row>
    <row r="100" ht="12.75">
      <c r="C100" s="2"/>
    </row>
    <row r="101" spans="2:7" s="30" customFormat="1" ht="12.75">
      <c r="B101" s="31" t="s">
        <v>85</v>
      </c>
      <c r="C101" s="32">
        <f>C70+C80+C84+C97</f>
        <v>67267895</v>
      </c>
      <c r="D101" s="32">
        <f>D70+D80+D84+D97-0.45</f>
        <v>68649344.55</v>
      </c>
      <c r="F101"/>
      <c r="G101" s="20"/>
    </row>
    <row r="102" ht="12.75">
      <c r="C102" s="2"/>
    </row>
    <row r="103" spans="2:7" ht="12.75">
      <c r="B103" s="13" t="s">
        <v>86</v>
      </c>
      <c r="C103" s="19">
        <f>SUM(C104:C106)</f>
        <v>421844</v>
      </c>
      <c r="D103" s="19">
        <f>SUM(D104:D106)</f>
        <v>351685</v>
      </c>
      <c r="F103" s="1"/>
      <c r="G103" s="20"/>
    </row>
    <row r="104" spans="2:7" ht="12.75">
      <c r="B104" s="23" t="s">
        <v>54</v>
      </c>
      <c r="C104" s="24">
        <v>261377</v>
      </c>
      <c r="D104" s="24">
        <v>261377</v>
      </c>
      <c r="F104" s="1"/>
      <c r="G104" s="20"/>
    </row>
    <row r="105" spans="2:7" ht="12.75">
      <c r="B105" s="23" t="s">
        <v>55</v>
      </c>
      <c r="C105" s="24">
        <v>8126</v>
      </c>
      <c r="D105" s="24">
        <v>7032</v>
      </c>
      <c r="F105" s="1"/>
      <c r="G105" s="20"/>
    </row>
    <row r="106" spans="2:7" ht="12.75">
      <c r="B106" s="23" t="s">
        <v>56</v>
      </c>
      <c r="C106" s="24">
        <v>152341</v>
      </c>
      <c r="D106" s="24">
        <v>83276</v>
      </c>
      <c r="F106" s="20"/>
      <c r="G106" s="20"/>
    </row>
    <row r="107" spans="3:7" ht="12.75">
      <c r="C107" s="2"/>
      <c r="F107" s="1"/>
      <c r="G107" s="20"/>
    </row>
    <row r="108" ht="12.75">
      <c r="C108" s="2"/>
    </row>
    <row r="109" spans="2:4" ht="25.5" customHeight="1">
      <c r="B109" s="39" t="s">
        <v>87</v>
      </c>
      <c r="C109" s="39"/>
      <c r="D109" s="39"/>
    </row>
    <row r="110" spans="2:7" ht="12.75">
      <c r="B110" s="35"/>
      <c r="C110" s="2"/>
      <c r="F110" s="1"/>
      <c r="G110" s="20"/>
    </row>
    <row r="111" spans="2:7" s="18" customFormat="1" ht="12.75">
      <c r="B111" s="13" t="s">
        <v>88</v>
      </c>
      <c r="C111" s="19">
        <f>C112+C117+C119+C126</f>
        <v>20989879</v>
      </c>
      <c r="D111" s="19">
        <f>D112+D117+D119+D126</f>
        <v>20906718</v>
      </c>
      <c r="F111" s="1"/>
      <c r="G111" s="20"/>
    </row>
    <row r="112" spans="2:7" ht="12.75">
      <c r="B112" s="23" t="s">
        <v>89</v>
      </c>
      <c r="C112" s="24">
        <f>SUM(C113:C116)</f>
        <v>17435279</v>
      </c>
      <c r="D112" s="24">
        <f>SUM(D113:D116)</f>
        <v>17330894</v>
      </c>
      <c r="F112" s="1"/>
      <c r="G112" s="20"/>
    </row>
    <row r="113" spans="2:7" ht="12.75">
      <c r="B113" s="23" t="s">
        <v>90</v>
      </c>
      <c r="C113" s="24">
        <v>9703273</v>
      </c>
      <c r="D113" s="24">
        <v>9356261</v>
      </c>
      <c r="F113" s="1"/>
      <c r="G113" s="20"/>
    </row>
    <row r="114" spans="2:7" ht="12.75">
      <c r="B114" s="23" t="s">
        <v>91</v>
      </c>
      <c r="C114" s="24">
        <v>5556786</v>
      </c>
      <c r="D114" s="24">
        <v>5480432</v>
      </c>
      <c r="F114" s="1"/>
      <c r="G114" s="20"/>
    </row>
    <row r="115" spans="2:7" ht="12.75">
      <c r="B115" s="23" t="s">
        <v>92</v>
      </c>
      <c r="C115" s="24">
        <v>2175208</v>
      </c>
      <c r="D115" s="24">
        <v>2494191</v>
      </c>
      <c r="F115" s="1"/>
      <c r="G115" s="20"/>
    </row>
    <row r="116" spans="2:7" ht="12.75">
      <c r="B116" s="23" t="s">
        <v>93</v>
      </c>
      <c r="C116" s="24">
        <v>12</v>
      </c>
      <c r="D116" s="24">
        <v>10</v>
      </c>
      <c r="F116" s="1"/>
      <c r="G116" s="20"/>
    </row>
    <row r="117" spans="2:7" ht="12.75">
      <c r="B117" s="23" t="s">
        <v>94</v>
      </c>
      <c r="C117" s="24">
        <f>C118</f>
        <v>1613443</v>
      </c>
      <c r="D117" s="24">
        <f>D118</f>
        <v>1601039</v>
      </c>
      <c r="F117" s="1"/>
      <c r="G117" s="20"/>
    </row>
    <row r="118" spans="2:7" ht="12.75">
      <c r="B118" s="23" t="s">
        <v>95</v>
      </c>
      <c r="C118" s="24">
        <v>1613443</v>
      </c>
      <c r="D118" s="24">
        <v>1601039</v>
      </c>
      <c r="F118" s="1"/>
      <c r="G118" s="20"/>
    </row>
    <row r="119" spans="2:7" ht="12.75">
      <c r="B119" s="23" t="s">
        <v>96</v>
      </c>
      <c r="C119" s="24">
        <f>SUM(C120:C125)</f>
        <v>1935824</v>
      </c>
      <c r="D119" s="24">
        <f>SUM(D120:D125)</f>
        <v>1934879</v>
      </c>
      <c r="F119" s="1"/>
      <c r="G119" s="20"/>
    </row>
    <row r="120" spans="2:7" ht="12.75">
      <c r="B120" s="23" t="s">
        <v>97</v>
      </c>
      <c r="C120" s="24">
        <v>49630</v>
      </c>
      <c r="D120" s="24">
        <v>45235</v>
      </c>
      <c r="F120" s="1"/>
      <c r="G120" s="20"/>
    </row>
    <row r="121" spans="2:7" ht="12.75">
      <c r="B121" s="23" t="s">
        <v>98</v>
      </c>
      <c r="C121" s="24">
        <v>156752</v>
      </c>
      <c r="D121" s="24">
        <v>171850</v>
      </c>
      <c r="F121" s="1"/>
      <c r="G121" s="20"/>
    </row>
    <row r="122" spans="2:7" ht="12.75">
      <c r="B122" s="23" t="s">
        <v>99</v>
      </c>
      <c r="C122" s="24">
        <v>11</v>
      </c>
      <c r="D122" s="24">
        <v>11</v>
      </c>
      <c r="F122" s="1"/>
      <c r="G122" s="20"/>
    </row>
    <row r="123" spans="2:7" ht="12.75">
      <c r="B123" s="23" t="s">
        <v>100</v>
      </c>
      <c r="C123" s="24">
        <v>41422</v>
      </c>
      <c r="D123" s="24">
        <v>28991</v>
      </c>
      <c r="F123" s="1"/>
      <c r="G123" s="20"/>
    </row>
    <row r="124" spans="2:7" ht="12.75">
      <c r="B124" s="23" t="s">
        <v>101</v>
      </c>
      <c r="C124" s="24">
        <v>143</v>
      </c>
      <c r="D124" s="24">
        <v>7457</v>
      </c>
      <c r="F124" s="1"/>
      <c r="G124" s="20"/>
    </row>
    <row r="125" spans="2:7" ht="12.75">
      <c r="B125" s="23" t="s">
        <v>102</v>
      </c>
      <c r="C125" s="24">
        <v>1687866</v>
      </c>
      <c r="D125" s="24">
        <v>1681335</v>
      </c>
      <c r="F125" s="1"/>
      <c r="G125" s="20"/>
    </row>
    <row r="126" spans="2:7" ht="12.75">
      <c r="B126" s="23" t="s">
        <v>103</v>
      </c>
      <c r="C126" s="24">
        <f>SUM(C127:C129)</f>
        <v>5333</v>
      </c>
      <c r="D126" s="24">
        <f>SUM(D127:D129)</f>
        <v>39906</v>
      </c>
      <c r="F126" s="1"/>
      <c r="G126" s="20"/>
    </row>
    <row r="127" spans="2:7" ht="12.75">
      <c r="B127" s="23" t="s">
        <v>104</v>
      </c>
      <c r="C127" s="24"/>
      <c r="D127" s="24">
        <v>906</v>
      </c>
      <c r="F127" s="1"/>
      <c r="G127" s="20"/>
    </row>
    <row r="128" spans="2:7" ht="12.75">
      <c r="B128" s="23" t="s">
        <v>105</v>
      </c>
      <c r="C128" s="24">
        <v>2000</v>
      </c>
      <c r="D128" s="24">
        <v>0</v>
      </c>
      <c r="F128" s="1"/>
      <c r="G128" s="20"/>
    </row>
    <row r="129" spans="2:7" ht="12.75">
      <c r="B129" s="23" t="s">
        <v>106</v>
      </c>
      <c r="C129" s="24">
        <v>3333</v>
      </c>
      <c r="D129" s="24">
        <v>39000</v>
      </c>
      <c r="F129" s="1"/>
      <c r="G129" s="20"/>
    </row>
    <row r="130" ht="12.75">
      <c r="C130" s="2"/>
    </row>
    <row r="131" spans="3:7" ht="12.75">
      <c r="C131" s="2"/>
      <c r="F131" s="1"/>
      <c r="G131" s="20"/>
    </row>
    <row r="132" spans="2:7" s="15" customFormat="1" ht="12.75">
      <c r="B132" s="13" t="s">
        <v>107</v>
      </c>
      <c r="C132" s="25">
        <f>C133+C136+C147+C150+C154+C158+C161+C162</f>
        <v>20409172</v>
      </c>
      <c r="D132" s="19">
        <f>D133+D136+D147+D150+D154+D158+D161+D162</f>
        <v>20520349</v>
      </c>
      <c r="E132" s="18"/>
      <c r="F132" s="1"/>
      <c r="G132" s="20"/>
    </row>
    <row r="133" spans="2:7" ht="12.75">
      <c r="B133" s="23" t="s">
        <v>108</v>
      </c>
      <c r="C133" s="24">
        <f>SUM(C134:C135)</f>
        <v>2342493</v>
      </c>
      <c r="D133" s="24">
        <f>SUM(D134:D135)</f>
        <v>2425907</v>
      </c>
      <c r="F133" s="1"/>
      <c r="G133" s="20"/>
    </row>
    <row r="134" spans="2:7" ht="12.75">
      <c r="B134" s="23" t="s">
        <v>109</v>
      </c>
      <c r="C134" s="24">
        <v>434383</v>
      </c>
      <c r="D134" s="24">
        <v>512234</v>
      </c>
      <c r="F134" s="1"/>
      <c r="G134" s="20"/>
    </row>
    <row r="135" spans="2:7" ht="12.75">
      <c r="B135" s="23" t="s">
        <v>110</v>
      </c>
      <c r="C135" s="24">
        <v>1908110</v>
      </c>
      <c r="D135" s="24">
        <v>1913673</v>
      </c>
      <c r="F135" s="1"/>
      <c r="G135" s="20"/>
    </row>
    <row r="136" spans="2:7" ht="12.75">
      <c r="B136" s="23" t="s">
        <v>111</v>
      </c>
      <c r="C136" s="24">
        <f>SUM(C137:C146)</f>
        <v>11601153</v>
      </c>
      <c r="D136" s="24">
        <f>SUM(D137:D146)</f>
        <v>11531291</v>
      </c>
      <c r="F136" s="1"/>
      <c r="G136" s="20"/>
    </row>
    <row r="137" spans="2:7" ht="12.75">
      <c r="B137" s="23" t="s">
        <v>112</v>
      </c>
      <c r="C137" s="24">
        <v>7746509</v>
      </c>
      <c r="D137" s="24">
        <v>7636254</v>
      </c>
      <c r="F137" s="1"/>
      <c r="G137" s="20"/>
    </row>
    <row r="138" spans="2:7" ht="12.75">
      <c r="B138" s="23" t="s">
        <v>113</v>
      </c>
      <c r="C138" s="24">
        <v>2482058</v>
      </c>
      <c r="D138" s="24">
        <v>2414289</v>
      </c>
      <c r="F138" s="1"/>
      <c r="G138" s="20"/>
    </row>
    <row r="139" spans="2:7" ht="12.75">
      <c r="B139" s="23" t="s">
        <v>114</v>
      </c>
      <c r="C139" s="24">
        <v>20848</v>
      </c>
      <c r="D139" s="24">
        <v>24884</v>
      </c>
      <c r="F139" s="1"/>
      <c r="G139" s="20"/>
    </row>
    <row r="140" spans="2:7" ht="12.75">
      <c r="B140" s="23" t="s">
        <v>115</v>
      </c>
      <c r="C140" s="24">
        <v>2260</v>
      </c>
      <c r="D140" s="24">
        <v>4522</v>
      </c>
      <c r="F140" s="1"/>
      <c r="G140" s="20"/>
    </row>
    <row r="141" spans="2:7" ht="12.75">
      <c r="B141" s="23" t="s">
        <v>116</v>
      </c>
      <c r="C141" s="24">
        <v>9122</v>
      </c>
      <c r="D141" s="24">
        <v>10864</v>
      </c>
      <c r="F141" s="1"/>
      <c r="G141" s="20"/>
    </row>
    <row r="142" spans="2:7" ht="12.75">
      <c r="B142" s="23" t="s">
        <v>117</v>
      </c>
      <c r="C142" s="24">
        <v>883751</v>
      </c>
      <c r="D142" s="24">
        <v>997190</v>
      </c>
      <c r="F142" s="1"/>
      <c r="G142" s="20"/>
    </row>
    <row r="143" spans="2:7" ht="12.75">
      <c r="B143" s="23" t="s">
        <v>118</v>
      </c>
      <c r="C143" s="24">
        <v>271913</v>
      </c>
      <c r="D143" s="24">
        <v>267078</v>
      </c>
      <c r="F143" s="1"/>
      <c r="G143" s="20"/>
    </row>
    <row r="144" spans="2:7" ht="12.75">
      <c r="B144" s="23" t="s">
        <v>119</v>
      </c>
      <c r="C144" s="24">
        <v>41839</v>
      </c>
      <c r="D144" s="24">
        <v>42177</v>
      </c>
      <c r="F144" s="1"/>
      <c r="G144" s="20"/>
    </row>
    <row r="145" spans="2:7" ht="12.75">
      <c r="B145" s="23" t="s">
        <v>120</v>
      </c>
      <c r="C145" s="24">
        <v>51432</v>
      </c>
      <c r="D145" s="24">
        <v>36771</v>
      </c>
      <c r="F145" s="1"/>
      <c r="G145" s="20"/>
    </row>
    <row r="146" spans="2:7" ht="12.75">
      <c r="B146" s="23" t="s">
        <v>121</v>
      </c>
      <c r="C146" s="24">
        <v>91421</v>
      </c>
      <c r="D146" s="24">
        <v>97262</v>
      </c>
      <c r="F146" s="1"/>
      <c r="G146" s="20"/>
    </row>
    <row r="147" spans="2:7" ht="12.75">
      <c r="B147" s="23" t="s">
        <v>122</v>
      </c>
      <c r="C147" s="24">
        <f>SUM(C148:C149)</f>
        <v>114182</v>
      </c>
      <c r="D147" s="24">
        <f>SUM(D148:D149)</f>
        <v>126127</v>
      </c>
      <c r="F147" s="1"/>
      <c r="G147" s="20"/>
    </row>
    <row r="148" spans="2:7" ht="12.75">
      <c r="B148" s="23" t="s">
        <v>123</v>
      </c>
      <c r="C148" s="24">
        <v>105109</v>
      </c>
      <c r="D148" s="24">
        <v>114214</v>
      </c>
      <c r="F148" s="1"/>
      <c r="G148" s="20"/>
    </row>
    <row r="149" spans="2:7" ht="12.75">
      <c r="B149" s="23" t="s">
        <v>124</v>
      </c>
      <c r="C149" s="24">
        <v>9073</v>
      </c>
      <c r="D149" s="24">
        <v>11913</v>
      </c>
      <c r="F149" s="1"/>
      <c r="G149" s="20"/>
    </row>
    <row r="150" spans="2:7" ht="12.75">
      <c r="B150" s="23" t="s">
        <v>125</v>
      </c>
      <c r="C150" s="24">
        <f>SUM(C151:C153)</f>
        <v>4368517</v>
      </c>
      <c r="D150" s="24">
        <f>SUM(D151:D153)</f>
        <v>4504406</v>
      </c>
      <c r="F150" s="1"/>
      <c r="G150" s="20"/>
    </row>
    <row r="151" spans="2:7" ht="12.75">
      <c r="B151" s="23" t="s">
        <v>126</v>
      </c>
      <c r="C151" s="24">
        <v>3390148</v>
      </c>
      <c r="D151" s="24">
        <v>3498364</v>
      </c>
      <c r="F151" s="1"/>
      <c r="G151" s="20"/>
    </row>
    <row r="152" spans="2:7" ht="12.75">
      <c r="B152" s="23" t="s">
        <v>127</v>
      </c>
      <c r="C152" s="24">
        <v>961955</v>
      </c>
      <c r="D152" s="24">
        <v>984257</v>
      </c>
      <c r="F152" s="1"/>
      <c r="G152" s="20"/>
    </row>
    <row r="153" spans="2:7" ht="12.75">
      <c r="B153" s="23" t="s">
        <v>128</v>
      </c>
      <c r="C153" s="24">
        <v>16414</v>
      </c>
      <c r="D153" s="24">
        <v>21785</v>
      </c>
      <c r="F153" s="1"/>
      <c r="G153" s="20"/>
    </row>
    <row r="154" spans="2:7" ht="12.75">
      <c r="B154" s="23" t="s">
        <v>129</v>
      </c>
      <c r="C154" s="24">
        <f>SUM(C155:C157)</f>
        <v>1640688</v>
      </c>
      <c r="D154" s="24">
        <f>SUM(D155:D157)</f>
        <v>1621456</v>
      </c>
      <c r="F154" s="1"/>
      <c r="G154" s="20"/>
    </row>
    <row r="155" spans="2:7" ht="12.75">
      <c r="B155" s="23" t="s">
        <v>130</v>
      </c>
      <c r="C155" s="24">
        <v>14540</v>
      </c>
      <c r="D155" s="24">
        <v>11218</v>
      </c>
      <c r="F155" s="1"/>
      <c r="G155" s="20"/>
    </row>
    <row r="156" spans="2:7" ht="12.75">
      <c r="B156" s="23" t="s">
        <v>131</v>
      </c>
      <c r="C156" s="26">
        <v>1614525</v>
      </c>
      <c r="D156" s="24">
        <v>1599669</v>
      </c>
      <c r="F156" s="1"/>
      <c r="G156" s="20"/>
    </row>
    <row r="157" spans="2:7" ht="12.75">
      <c r="B157" s="23" t="s">
        <v>132</v>
      </c>
      <c r="C157" s="24">
        <v>11623</v>
      </c>
      <c r="D157" s="24">
        <v>10569</v>
      </c>
      <c r="F157" s="1"/>
      <c r="G157" s="20"/>
    </row>
    <row r="158" spans="2:7" ht="12.75">
      <c r="B158" s="23" t="s">
        <v>133</v>
      </c>
      <c r="C158" s="24">
        <f>SUM(C159:C160)</f>
        <v>-1850</v>
      </c>
      <c r="D158" s="24">
        <f>SUM(D159:D160)</f>
        <v>24084</v>
      </c>
      <c r="F158" s="1"/>
      <c r="G158" s="20"/>
    </row>
    <row r="159" spans="2:7" ht="12.75">
      <c r="B159" s="23" t="s">
        <v>134</v>
      </c>
      <c r="C159" s="24">
        <v>5250</v>
      </c>
      <c r="D159" s="24">
        <v>15297</v>
      </c>
      <c r="F159" s="1"/>
      <c r="G159" s="20"/>
    </row>
    <row r="160" spans="2:7" ht="12.75">
      <c r="B160" s="23" t="s">
        <v>135</v>
      </c>
      <c r="C160" s="24">
        <v>-7100</v>
      </c>
      <c r="D160" s="24">
        <v>8787</v>
      </c>
      <c r="F160" s="1"/>
      <c r="G160" s="20"/>
    </row>
    <row r="161" spans="2:7" ht="12.75">
      <c r="B161" s="23" t="s">
        <v>136</v>
      </c>
      <c r="C161" s="24">
        <v>95333</v>
      </c>
      <c r="D161" s="24">
        <v>53000</v>
      </c>
      <c r="F161" s="1"/>
      <c r="G161" s="20"/>
    </row>
    <row r="162" spans="2:7" ht="12.75">
      <c r="B162" s="23" t="s">
        <v>137</v>
      </c>
      <c r="C162" s="24">
        <f>SUM(C163:C169)</f>
        <v>248656</v>
      </c>
      <c r="D162" s="24">
        <f>SUM(D163:D169)</f>
        <v>234078</v>
      </c>
      <c r="F162" s="1"/>
      <c r="G162" s="20"/>
    </row>
    <row r="163" spans="2:7" ht="12.75">
      <c r="B163" s="23" t="s">
        <v>138</v>
      </c>
      <c r="C163" s="24">
        <v>49691</v>
      </c>
      <c r="D163" s="24">
        <v>34156</v>
      </c>
      <c r="F163" s="1"/>
      <c r="G163" s="20"/>
    </row>
    <row r="164" spans="2:7" ht="12.75">
      <c r="B164" s="23" t="s">
        <v>139</v>
      </c>
      <c r="C164" s="24">
        <v>79194</v>
      </c>
      <c r="D164" s="24">
        <v>76877</v>
      </c>
      <c r="F164" s="1"/>
      <c r="G164" s="20"/>
    </row>
    <row r="165" spans="2:7" ht="12.75">
      <c r="B165" s="23" t="s">
        <v>140</v>
      </c>
      <c r="C165" s="24">
        <v>47701</v>
      </c>
      <c r="D165" s="24">
        <v>1719</v>
      </c>
      <c r="F165" s="1"/>
      <c r="G165" s="20"/>
    </row>
    <row r="166" spans="2:7" ht="12.75">
      <c r="B166" s="23" t="s">
        <v>141</v>
      </c>
      <c r="C166" s="24">
        <v>14</v>
      </c>
      <c r="D166" s="24">
        <v>544</v>
      </c>
      <c r="F166" s="1"/>
      <c r="G166" s="20"/>
    </row>
    <row r="167" spans="2:7" ht="12.75">
      <c r="B167" s="23" t="s">
        <v>142</v>
      </c>
      <c r="C167" s="24">
        <v>492</v>
      </c>
      <c r="D167" s="24">
        <v>0</v>
      </c>
      <c r="F167" s="1"/>
      <c r="G167" s="20"/>
    </row>
    <row r="168" spans="2:7" ht="12.75">
      <c r="B168" s="23" t="s">
        <v>143</v>
      </c>
      <c r="C168" s="24">
        <v>25263</v>
      </c>
      <c r="D168" s="24">
        <v>69743</v>
      </c>
      <c r="F168" s="1"/>
      <c r="G168" s="20"/>
    </row>
    <row r="169" spans="2:7" ht="12.75">
      <c r="B169" s="23" t="s">
        <v>144</v>
      </c>
      <c r="C169" s="24">
        <v>46301</v>
      </c>
      <c r="D169" s="24">
        <v>51039</v>
      </c>
      <c r="F169" s="1"/>
      <c r="G169" s="20"/>
    </row>
    <row r="170" ht="12.75">
      <c r="C170" s="2"/>
    </row>
    <row r="171" spans="2:7" ht="12.75">
      <c r="B171" s="13" t="s">
        <v>145</v>
      </c>
      <c r="C171" s="19">
        <f>C111-C132</f>
        <v>580707</v>
      </c>
      <c r="D171" s="19">
        <f>D111-D132</f>
        <v>386369</v>
      </c>
      <c r="F171" s="1"/>
      <c r="G171" s="20"/>
    </row>
    <row r="172" ht="12.75">
      <c r="C172" s="2"/>
    </row>
    <row r="173" spans="2:7" s="18" customFormat="1" ht="12.75">
      <c r="B173" s="13" t="s">
        <v>146</v>
      </c>
      <c r="C173" s="37"/>
      <c r="D173" s="37"/>
      <c r="F173" s="1"/>
      <c r="G173" s="20"/>
    </row>
    <row r="174" spans="2:7" ht="12.75">
      <c r="B174" s="22" t="s">
        <v>147</v>
      </c>
      <c r="C174" s="19">
        <f>SUM(C175:C176)</f>
        <v>18499</v>
      </c>
      <c r="D174" s="19">
        <f>SUM(D175:D176)</f>
        <v>19816</v>
      </c>
      <c r="F174" s="1"/>
      <c r="G174" s="20"/>
    </row>
    <row r="175" spans="2:7" ht="12.75">
      <c r="B175" s="23" t="s">
        <v>148</v>
      </c>
      <c r="C175" s="24">
        <v>18453</v>
      </c>
      <c r="D175" s="24">
        <v>19802</v>
      </c>
      <c r="F175" s="1"/>
      <c r="G175" s="20"/>
    </row>
    <row r="176" spans="2:7" ht="12.75">
      <c r="B176" s="23" t="s">
        <v>149</v>
      </c>
      <c r="C176" s="24">
        <v>46</v>
      </c>
      <c r="D176" s="24">
        <v>14</v>
      </c>
      <c r="F176" s="1"/>
      <c r="G176" s="20"/>
    </row>
    <row r="177" spans="2:7" ht="12.75">
      <c r="B177" s="22" t="s">
        <v>150</v>
      </c>
      <c r="C177" s="19">
        <f>SUM(C178:C180)</f>
        <v>2229</v>
      </c>
      <c r="D177" s="19">
        <f>SUM(D178:D180)</f>
        <v>4471</v>
      </c>
      <c r="F177" s="1"/>
      <c r="G177" s="20"/>
    </row>
    <row r="178" spans="2:7" ht="12.75">
      <c r="B178" s="23" t="s">
        <v>151</v>
      </c>
      <c r="C178" s="24">
        <v>1386</v>
      </c>
      <c r="D178" s="24">
        <v>3435</v>
      </c>
      <c r="F178" s="1"/>
      <c r="G178" s="20"/>
    </row>
    <row r="179" spans="2:7" ht="12.75">
      <c r="B179" s="23" t="s">
        <v>152</v>
      </c>
      <c r="C179" s="24"/>
      <c r="D179" s="24">
        <v>0</v>
      </c>
      <c r="F179" s="1"/>
      <c r="G179" s="20"/>
    </row>
    <row r="180" spans="2:7" ht="12.75">
      <c r="B180" s="23" t="s">
        <v>153</v>
      </c>
      <c r="C180" s="24">
        <v>843</v>
      </c>
      <c r="D180" s="24">
        <v>1036</v>
      </c>
      <c r="F180" s="1"/>
      <c r="G180" s="20"/>
    </row>
    <row r="181" spans="2:7" ht="12.75">
      <c r="B181" s="13" t="s">
        <v>154</v>
      </c>
      <c r="C181" s="19">
        <f>C175+C176-C178-C179-C180</f>
        <v>16270</v>
      </c>
      <c r="D181" s="19">
        <f>D175+D176-D178-D179-D180-0.51</f>
        <v>15344.49</v>
      </c>
      <c r="F181" s="1"/>
      <c r="G181" s="20"/>
    </row>
    <row r="182" spans="2:7" ht="12.75">
      <c r="B182" s="22" t="s">
        <v>155</v>
      </c>
      <c r="C182" s="2"/>
      <c r="F182" s="1"/>
      <c r="G182" s="20"/>
    </row>
    <row r="183" spans="2:7" ht="12.75">
      <c r="B183" s="22" t="s">
        <v>156</v>
      </c>
      <c r="C183" s="19">
        <f>SUM(C184:C185)</f>
        <v>234</v>
      </c>
      <c r="D183" s="19">
        <f>SUM(D184:D185)</f>
        <v>0</v>
      </c>
      <c r="F183" s="1"/>
      <c r="G183" s="20"/>
    </row>
    <row r="184" spans="2:7" ht="12.75">
      <c r="B184" s="23" t="s">
        <v>157</v>
      </c>
      <c r="C184" s="24">
        <v>234</v>
      </c>
      <c r="D184" s="24">
        <v>0</v>
      </c>
      <c r="F184" s="1"/>
      <c r="G184" s="20"/>
    </row>
    <row r="185" spans="2:7" ht="12.75">
      <c r="B185" s="23" t="s">
        <v>158</v>
      </c>
      <c r="C185" s="24">
        <v>0</v>
      </c>
      <c r="D185" s="24">
        <v>0</v>
      </c>
      <c r="F185" s="1"/>
      <c r="G185" s="20"/>
    </row>
    <row r="186" spans="2:7" ht="12.75">
      <c r="B186" s="22" t="s">
        <v>159</v>
      </c>
      <c r="C186" s="19">
        <f>C187</f>
        <v>10251</v>
      </c>
      <c r="D186" s="19">
        <f>D187</f>
        <v>451</v>
      </c>
      <c r="F186" s="1"/>
      <c r="G186" s="20"/>
    </row>
    <row r="187" spans="2:7" ht="12.75">
      <c r="B187" s="23" t="s">
        <v>160</v>
      </c>
      <c r="C187" s="24">
        <v>10251</v>
      </c>
      <c r="D187" s="24">
        <v>451</v>
      </c>
      <c r="F187" s="1"/>
      <c r="G187" s="20"/>
    </row>
    <row r="188" spans="2:7" ht="12.75">
      <c r="B188" s="13" t="s">
        <v>161</v>
      </c>
      <c r="C188" s="19">
        <f>C183-C186</f>
        <v>-10017</v>
      </c>
      <c r="D188" s="19">
        <f>D183-D186</f>
        <v>-451</v>
      </c>
      <c r="F188" s="1"/>
      <c r="G188" s="20"/>
    </row>
    <row r="189" ht="12.75">
      <c r="C189" s="2"/>
    </row>
    <row r="190" spans="2:7" ht="12.75">
      <c r="B190" s="13" t="s">
        <v>162</v>
      </c>
      <c r="C190" s="19">
        <f>C171+C181+C188</f>
        <v>586960</v>
      </c>
      <c r="D190" s="19">
        <f>D171+D181+D188+0.65</f>
        <v>401263.14</v>
      </c>
      <c r="F190" s="1"/>
      <c r="G190" s="20"/>
    </row>
    <row r="191" spans="3:7" ht="12.75">
      <c r="C191" s="24"/>
      <c r="D191" s="24"/>
      <c r="F191" s="1"/>
      <c r="G191" s="20"/>
    </row>
    <row r="192" spans="2:7" ht="12.75">
      <c r="B192" s="13" t="s">
        <v>163</v>
      </c>
      <c r="C192" s="19">
        <f>SUM(C193:C194)</f>
        <v>306114</v>
      </c>
      <c r="D192" s="19">
        <f>SUM(D193:D194)</f>
        <v>316059</v>
      </c>
      <c r="F192" s="1"/>
      <c r="G192" s="20"/>
    </row>
    <row r="193" spans="2:7" ht="12.75">
      <c r="B193" s="23" t="s">
        <v>164</v>
      </c>
      <c r="C193" s="24">
        <v>283374</v>
      </c>
      <c r="D193" s="24">
        <v>293679</v>
      </c>
      <c r="F193" s="1"/>
      <c r="G193" s="20"/>
    </row>
    <row r="194" spans="2:7" ht="12.75">
      <c r="B194" s="23" t="s">
        <v>165</v>
      </c>
      <c r="C194" s="24">
        <v>22740</v>
      </c>
      <c r="D194" s="24">
        <v>22380</v>
      </c>
      <c r="F194" s="1"/>
      <c r="G194" s="20"/>
    </row>
    <row r="195" spans="3:4" ht="12.75">
      <c r="C195" s="29"/>
      <c r="D195" s="29"/>
    </row>
    <row r="196" spans="2:7" s="15" customFormat="1" ht="12.75">
      <c r="B196" s="13" t="s">
        <v>166</v>
      </c>
      <c r="C196" s="19">
        <f>C190-C192</f>
        <v>280846</v>
      </c>
      <c r="D196" s="19">
        <f>D190-D192</f>
        <v>85204.14000000001</v>
      </c>
      <c r="F196" s="1"/>
      <c r="G196" s="20"/>
    </row>
    <row r="197" spans="6:7" ht="12.75">
      <c r="F197" s="1"/>
      <c r="G197" s="20"/>
    </row>
    <row r="198" spans="6:7" ht="12.75">
      <c r="F198" s="1"/>
      <c r="G198" s="20"/>
    </row>
    <row r="199" spans="6:7" ht="12.75">
      <c r="F199" s="1"/>
      <c r="G199" s="20"/>
    </row>
    <row r="200" spans="6:7" ht="12.75">
      <c r="F200" s="1"/>
      <c r="G200" s="20"/>
    </row>
    <row r="201" spans="6:7" ht="12.75">
      <c r="F201" s="1"/>
      <c r="G201" s="20"/>
    </row>
    <row r="202" spans="6:7" ht="12.75">
      <c r="F202" s="1"/>
      <c r="G202" s="20"/>
    </row>
    <row r="203" spans="6:7" ht="12.75">
      <c r="F203" s="1"/>
      <c r="G203" s="20"/>
    </row>
    <row r="204" spans="6:7" ht="12.75">
      <c r="F204" s="1"/>
      <c r="G204" s="20"/>
    </row>
    <row r="205" spans="6:7" ht="12.75">
      <c r="F205" s="1"/>
      <c r="G205" s="20"/>
    </row>
    <row r="206" spans="6:7" ht="12.75">
      <c r="F206" s="1"/>
      <c r="G206" s="20"/>
    </row>
    <row r="207" spans="6:7" ht="12.75">
      <c r="F207" s="1"/>
      <c r="G207" s="20"/>
    </row>
    <row r="208" spans="6:7" ht="12.75">
      <c r="F208" s="1"/>
      <c r="G208" s="20"/>
    </row>
  </sheetData>
  <sheetProtection selectLockedCells="1" selectUnlockedCells="1"/>
  <mergeCells count="5">
    <mergeCell ref="B1:D1"/>
    <mergeCell ref="B2:D2"/>
    <mergeCell ref="B3:D3"/>
    <mergeCell ref="B5:D5"/>
    <mergeCell ref="B109:D1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4" manualBreakCount="4">
    <brk id="44" max="255" man="1"/>
    <brk id="66" max="255" man="1"/>
    <brk id="108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2013-04-30T12:56:29Z</cp:lastPrinted>
  <dcterms:modified xsi:type="dcterms:W3CDTF">2017-03-24T14:11:04Z</dcterms:modified>
  <cp:category/>
  <cp:version/>
  <cp:contentType/>
  <cp:contentStatus/>
  <cp:revision>35</cp:revision>
</cp:coreProperties>
</file>