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1" activeTab="4"/>
  </bookViews>
  <sheets>
    <sheet name="conto economico pi roc" sheetId="1" r:id="rId1"/>
    <sheet name="SP  DESTINATIVO FINANZIARIO" sheetId="2" r:id="rId2"/>
    <sheet name="RENDICONTO FINANZIARIO LIQUID" sheetId="3" r:id="rId3"/>
    <sheet name="INDICI" sheetId="4" r:id="rId4"/>
    <sheet name="INDICATORI ANALITICI" sheetId="5" r:id="rId5"/>
  </sheets>
  <definedNames>
    <definedName name="_xlnm.Print_Area" localSheetId="0">'conto economico pi roc'!$A$3:$G$33</definedName>
    <definedName name="_xlnm.Print_Area" localSheetId="4">'INDICATORI ANALITICI'!$A$1:$E$68</definedName>
    <definedName name="_xlnm.Print_Area" localSheetId="3">'INDICI'!$A$1:$D$73</definedName>
    <definedName name="_xlnm.Print_Area" localSheetId="2">'RENDICONTO FINANZIARIO LIQUID'!$A$1:$B$26</definedName>
    <definedName name="_xlnm.Print_Area" localSheetId="1">'SP  DESTINATIVO FINANZIARIO'!$A$1:$G$112</definedName>
    <definedName name="Excel_BuiltIn_Print_Area_1_1">'conto economico pi roc'!$A$1:$G$33</definedName>
  </definedNames>
  <calcPr fullCalcOnLoad="1"/>
</workbook>
</file>

<file path=xl/sharedStrings.xml><?xml version="1.0" encoding="utf-8"?>
<sst xmlns="http://schemas.openxmlformats.org/spreadsheetml/2006/main" count="323" uniqueCount="245">
  <si>
    <t>CONTO ECONOMICO A "PIL E ROC" al 31/12/2016</t>
  </si>
  <si>
    <t xml:space="preserve">DESCRIZIONE  </t>
  </si>
  <si>
    <t xml:space="preserve">PARZIALI </t>
  </si>
  <si>
    <t>TOTALI</t>
  </si>
  <si>
    <t>VALORI %</t>
  </si>
  <si>
    <t>+ Ricavi da  attività di servizi alla persona</t>
  </si>
  <si>
    <t>+ proventi della gestione immobiliare (fitti attivi)</t>
  </si>
  <si>
    <t>+ proventi e ricavi diversi della gestione caratteristica</t>
  </si>
  <si>
    <t>+ contributi in conto esercizio</t>
  </si>
  <si>
    <t>+/- variazione delle rimanenze di attività in corso:</t>
  </si>
  <si>
    <t>+ costi capitalizzati (al netto  della quota per utilizzo contributi in conto capitale)</t>
  </si>
  <si>
    <t>Prodotto Interno Lordo caratteristico (PIL)</t>
  </si>
  <si>
    <t>- Costi per acquisizione  di beni sanitari e tecnico economali</t>
  </si>
  <si>
    <t>+/- variazione delle rimanenze di beni sanitari e tecnico economali</t>
  </si>
  <si>
    <t>- Costi per acquisizione di lavori e servizi (ivi inclusa Irap su Collaborazioni e Lavoro autonomo occasionale)</t>
  </si>
  <si>
    <t>- Ammortamenti:</t>
  </si>
  <si>
    <t xml:space="preserve">    - delle immobilizzazioni materiali ed immateriali</t>
  </si>
  <si>
    <t xml:space="preserve">   -  rettifica per quota utilizzo contributi in conto capitale</t>
  </si>
  <si>
    <t>- Accantonamenti,  perdite e svalutazione crediti</t>
  </si>
  <si>
    <t>-Retribuzioni e relativi oneri (ivi inclusa Irap e I costi complessivi per lavoro accessorio e interinale)</t>
  </si>
  <si>
    <t>Risultato Operativo Caratteristico (ROC)</t>
  </si>
  <si>
    <t>+ proventi della gestione accessoria:</t>
  </si>
  <si>
    <t xml:space="preserve">   - proventi finanziari</t>
  </si>
  <si>
    <t xml:space="preserve">   - altri proventi accessori ordinari (ivi incluse sopravvenienze/insussistenze ordinarie)</t>
  </si>
  <si>
    <t>- oneri della gestione accessoria:</t>
  </si>
  <si>
    <t xml:space="preserve">   - oneri finanziari</t>
  </si>
  <si>
    <t xml:space="preserve">   - altri costi accessori ordinari
(ivi incluse sopravvenienze/insussistenze ordinarie)</t>
  </si>
  <si>
    <t>Risultato Ordinario (RO)</t>
  </si>
  <si>
    <t>+/-  proventi ed oneri  straordinari:</t>
  </si>
  <si>
    <t xml:space="preserve">Risultato prima delle imposte </t>
  </si>
  <si>
    <t>- imposte sul "reddito":</t>
  </si>
  <si>
    <t xml:space="preserve">   - IRES</t>
  </si>
  <si>
    <r>
      <t xml:space="preserve">   - IRAP </t>
    </r>
    <r>
      <rPr>
        <sz val="10"/>
        <rFont val="Arial"/>
        <family val="2"/>
      </rPr>
      <t>(ad esclusione di quella determinata col Sistema retributivo già allocata nelle voci precedenti)</t>
    </r>
  </si>
  <si>
    <t>Risultato Netto (RN)</t>
  </si>
  <si>
    <t>B) Stato patrimoniale riclassificato secondo lo schema destinativo-finanziario con valori assoluti e percentuali.</t>
  </si>
  <si>
    <t>STATO PATRIMONIALE "DESTINATIVO-FINANZIARIO" al 31/12/2016</t>
  </si>
  <si>
    <t xml:space="preserve">ATTIVITA' – INVESTIMENTI </t>
  </si>
  <si>
    <t xml:space="preserve">CAPITALE CIRCOLANTE </t>
  </si>
  <si>
    <t xml:space="preserve">Liquidità immediate </t>
  </si>
  <si>
    <t xml:space="preserve">. Cassa </t>
  </si>
  <si>
    <t>. Banche c/c attivi</t>
  </si>
  <si>
    <t>. c/c postali</t>
  </si>
  <si>
    <t xml:space="preserve">. …... </t>
  </si>
  <si>
    <t xml:space="preserve">Liquidità differite </t>
  </si>
  <si>
    <t xml:space="preserve">. Crediti a breve termine verso la Regione </t>
  </si>
  <si>
    <t xml:space="preserve">. Crediti a breve termine verso la Provincia </t>
  </si>
  <si>
    <t xml:space="preserve">. Crediti a breve termine verso i Comuni dell'ambito distrettuale </t>
  </si>
  <si>
    <t xml:space="preserve">. Crediti a breve termine verso l'Azienda Sanitaria </t>
  </si>
  <si>
    <t xml:space="preserve">. Crediti a breve termine verso lo Stato ed altri Enti pubblici </t>
  </si>
  <si>
    <t xml:space="preserve">. Crediti a breve termine verso l'Erario </t>
  </si>
  <si>
    <t xml:space="preserve">. Crediti a breve termine verso Soggetti partecipati </t>
  </si>
  <si>
    <t xml:space="preserve">. Crediti a breve termine verso gli Utenti </t>
  </si>
  <si>
    <t xml:space="preserve">. Crediti a breve termine verso altri Soggetti privati </t>
  </si>
  <si>
    <t xml:space="preserve">. Altri crediti con scadenza a breve termine </t>
  </si>
  <si>
    <t xml:space="preserve">( - ) Fondo svalutazione crediti </t>
  </si>
  <si>
    <t xml:space="preserve">. Ratei e risconti attivi </t>
  </si>
  <si>
    <t xml:space="preserve">. Titoli disponibili </t>
  </si>
  <si>
    <t xml:space="preserve">Rimanenze </t>
  </si>
  <si>
    <t xml:space="preserve">. rimanenze di beni socio-sanitari </t>
  </si>
  <si>
    <t xml:space="preserve">. rimanenze di beni tecnico-economali </t>
  </si>
  <si>
    <t xml:space="preserve">. Attività in corso </t>
  </si>
  <si>
    <t xml:space="preserve">. Acconti </t>
  </si>
  <si>
    <t xml:space="preserve">CAPITALE FISSO </t>
  </si>
  <si>
    <t xml:space="preserve">Immobilizzazioni tecniche materiali </t>
  </si>
  <si>
    <t xml:space="preserve">. Terreni e fabbricati del patrimonio indisponibile </t>
  </si>
  <si>
    <t xml:space="preserve">. Terreni e Fabbricati del patrimonio disponibile </t>
  </si>
  <si>
    <t xml:space="preserve">. Impianti e macchinari </t>
  </si>
  <si>
    <t xml:space="preserve">. Attrezzature socio-assistenziali, sanitarie o "istituzionali" </t>
  </si>
  <si>
    <t xml:space="preserve">. Mobili, arredi, macchine per ufficio, pc, </t>
  </si>
  <si>
    <t xml:space="preserve">. Automezzi </t>
  </si>
  <si>
    <t xml:space="preserve">. Altre immobilizzazioni tecniche materiali </t>
  </si>
  <si>
    <t xml:space="preserve">( - ) Fondi ammortamento </t>
  </si>
  <si>
    <t xml:space="preserve">( - ) Fondi svalutazione </t>
  </si>
  <si>
    <t xml:space="preserve">. Immobilizzazioni in corso e acconti </t>
  </si>
  <si>
    <t xml:space="preserve">Immobilizzazioni immateriali </t>
  </si>
  <si>
    <t xml:space="preserve">. Costi di impianto e di ampliamento </t>
  </si>
  <si>
    <t>. Costi di ricerca, di sviluppo e di pubblicità ad utilità pluriennale</t>
  </si>
  <si>
    <t xml:space="preserve">. Software e altri diritti di utilizzazione delle opere d'ingegno </t>
  </si>
  <si>
    <t xml:space="preserve">. Concessioni, licenze, marchi e diritti simili </t>
  </si>
  <si>
    <t xml:space="preserve">. Migliorie su beni di terzi </t>
  </si>
  <si>
    <t>. Altre immobilizzazioni immateriali</t>
  </si>
  <si>
    <t xml:space="preserve">Immobilizzazioni finanziarie e varie </t>
  </si>
  <si>
    <t xml:space="preserve">. Crediti a medio-lungo termine verso soggetti pubblici </t>
  </si>
  <si>
    <t xml:space="preserve">. Crediti a medio-lungo termine verso soggetti privati </t>
  </si>
  <si>
    <t xml:space="preserve">. Partecipazioni strumentali </t>
  </si>
  <si>
    <t xml:space="preserve">. Altri titoli </t>
  </si>
  <si>
    <t xml:space="preserve">. Mobili e arredi di pregio artistico </t>
  </si>
  <si>
    <t xml:space="preserve">TOTALE CAPITALE INVESTITO </t>
  </si>
  <si>
    <t>STATO PATRIMONIALE "DESTINATIVO-FINANZIARIO"</t>
  </si>
  <si>
    <t xml:space="preserve">PASSIVITA' – FINANZIAMENTI </t>
  </si>
  <si>
    <t xml:space="preserve">CAPITALE DI TERZI </t>
  </si>
  <si>
    <t xml:space="preserve">Finanziamenti di breve termine </t>
  </si>
  <si>
    <t xml:space="preserve">. Debiti vs Istituto Tesoriere </t>
  </si>
  <si>
    <t xml:space="preserve">. Debiti vs fornitori </t>
  </si>
  <si>
    <t xml:space="preserve">. Debiti a breve termine verso la Regione </t>
  </si>
  <si>
    <t xml:space="preserve">. Debiti a breve termine verso la Provincia </t>
  </si>
  <si>
    <t xml:space="preserve">. Debiti a breve termine verso i Comuni dell'ambito distrettuale </t>
  </si>
  <si>
    <t xml:space="preserve">. Debiti a breve termine verso l'Azienda Sanitaria </t>
  </si>
  <si>
    <t xml:space="preserve">. Debiti a breve termine verso lo Stato ed altri Enti pubblici </t>
  </si>
  <si>
    <t xml:space="preserve">. Debiti a breve termine verso l'Erario </t>
  </si>
  <si>
    <t xml:space="preserve">. Debiti a breve termine verso Soggetti partecipati </t>
  </si>
  <si>
    <t xml:space="preserve">. Debiti a breve termine verso soci per finanziamenti </t>
  </si>
  <si>
    <t>. Debiti a breve termine verso istituti di previdenza e di sicurezza sociale</t>
  </si>
  <si>
    <t xml:space="preserve">. Debiti a breve termine verso personale dipendente </t>
  </si>
  <si>
    <t xml:space="preserve">. Altri debiti a breve termine verso soggetti privati </t>
  </si>
  <si>
    <t xml:space="preserve">. Quota corrente dei mutui passivi </t>
  </si>
  <si>
    <t xml:space="preserve">. Quota corrente di altri debiti a breve termine </t>
  </si>
  <si>
    <t xml:space="preserve">. Fondo imposte (quota di breve termine) </t>
  </si>
  <si>
    <t xml:space="preserve">. Fondi per oneri futuri di breve termine </t>
  </si>
  <si>
    <t xml:space="preserve">. Fondi rischi di breve termine </t>
  </si>
  <si>
    <t xml:space="preserve">. Quota corrente di fondi per oneri futuri a medio-lungo termine </t>
  </si>
  <si>
    <t xml:space="preserve">. Quota corrente di fondi rischi a medio-lungo termine </t>
  </si>
  <si>
    <t xml:space="preserve">. Ratei e risconti passivi </t>
  </si>
  <si>
    <t xml:space="preserve">Finanziamenti di medio-lungo termine </t>
  </si>
  <si>
    <t xml:space="preserve">. Debiti a medio-lungo termine verso fornitori </t>
  </si>
  <si>
    <t xml:space="preserve">. Debiti a medio-lungo termine verso la Regione </t>
  </si>
  <si>
    <t xml:space="preserve">. Debiti a medio-lungo termine verso la Provincia </t>
  </si>
  <si>
    <t>. Debiti a medio- lungo termine verso i Comuni dell'ambito distrettuale</t>
  </si>
  <si>
    <t xml:space="preserve">. Debiti a medio-lungo termine verso l'Azienda Sanitaria </t>
  </si>
  <si>
    <t xml:space="preserve">. Debiti a medio-lungo termine verso lo Stato ed altri Enti pubblici </t>
  </si>
  <si>
    <t xml:space="preserve">. Debiti a medio-lungo termine verso Soggetti partecipati </t>
  </si>
  <si>
    <t xml:space="preserve">. Debiti a medio-lungo termine verso soci per finanziamenti </t>
  </si>
  <si>
    <t xml:space="preserve">. Mutui passivi </t>
  </si>
  <si>
    <t xml:space="preserve">. Altri debiti a medio-lungo termine </t>
  </si>
  <si>
    <t xml:space="preserve">. Fondo imposte </t>
  </si>
  <si>
    <t xml:space="preserve">. Fondi per oneri futuri a medio-lungo termine </t>
  </si>
  <si>
    <t xml:space="preserve">. Fondi rischi a medio-lungo termine </t>
  </si>
  <si>
    <t xml:space="preserve">CAPITALE PROPRIO </t>
  </si>
  <si>
    <t xml:space="preserve">Finanziamenti permanenti </t>
  </si>
  <si>
    <t xml:space="preserve">. Fondo di dotazione </t>
  </si>
  <si>
    <t xml:space="preserve">( - ) crediti per fondo di dotazione </t>
  </si>
  <si>
    <t xml:space="preserve">. Contributi in c/capitale </t>
  </si>
  <si>
    <t xml:space="preserve">( - ) crediti per contributi in c/capitale </t>
  </si>
  <si>
    <t xml:space="preserve">( - ) altri crediti per incremento del Patrimonio Netto </t>
  </si>
  <si>
    <t xml:space="preserve">. Donazioni vincolate ad investimenti </t>
  </si>
  <si>
    <t xml:space="preserve">. Donazioni di immobilizzazioni </t>
  </si>
  <si>
    <t xml:space="preserve">. Riserve statutarie </t>
  </si>
  <si>
    <t xml:space="preserve">. Utili di esercizi precedenti </t>
  </si>
  <si>
    <t xml:space="preserve">( - ) Perdite di esercizi precedenti </t>
  </si>
  <si>
    <t xml:space="preserve">. Utile dell'esercizio </t>
  </si>
  <si>
    <t xml:space="preserve">( - ) Perdita dell'esercizio </t>
  </si>
  <si>
    <t xml:space="preserve">TOTALE CAPITALE ACQUISITO </t>
  </si>
  <si>
    <t>RENDICONTO FINANZIARIO DI LIQUIDITA' al 31/12/2016</t>
  </si>
  <si>
    <t>+UTILE/-PERDITA D'ESERCIZIO</t>
  </si>
  <si>
    <t>+Ammortamenti e svalutazioni</t>
  </si>
  <si>
    <t xml:space="preserve">+Minusvalenze </t>
  </si>
  <si>
    <t xml:space="preserve">-Plusvalenze </t>
  </si>
  <si>
    <t>+ Accantonamenti per rischi ed oneri</t>
  </si>
  <si>
    <t>-Costi capitalizzati (sterilizzazioni e costruzioni in economia)</t>
  </si>
  <si>
    <t>FLUSSO CASSA “POTENZIALE"</t>
  </si>
  <si>
    <t>-Incremento/+ decremento Crediti (al netto delle svalutazioni)</t>
  </si>
  <si>
    <t>-Incremento/+ decremento Ratei e Risconti attivi</t>
  </si>
  <si>
    <t>-Incremento/+ decremento Rimanenze</t>
  </si>
  <si>
    <t>+Incremento/-decremento Fondi per rischi ed oneri (al netto della quota di accantonamento)</t>
  </si>
  <si>
    <t>+Incremento/-decremento Debiti (al netto mutui)</t>
  </si>
  <si>
    <t>+Incremento/-decremento Ratei e Risconti passivi</t>
  </si>
  <si>
    <t>+Incremento/-decremento Fondo di Dotazione</t>
  </si>
  <si>
    <t>FLUSSO DI CASSA  NETTO DELL'ESERCIZIO (Cash flow operativo)</t>
  </si>
  <si>
    <t>-Decrementi/+ incrementi Mutui</t>
  </si>
  <si>
    <t>+Decrementi/-incrementi Immobilizzazioni immateriali (al netto della quota di ammortamenti dell’esercizio e delle sterilizzazioni)</t>
  </si>
  <si>
    <t xml:space="preserve">+Decrementi/-incrementi Immobilizzazioni materiali (al netto della quota di ammortamenti dell’esercizio e delle sterilizzazioni) </t>
  </si>
  <si>
    <t>+Decrementi/-incrementi Immobilizzazioni finanziarie</t>
  </si>
  <si>
    <t>FABBISOGNO FINANZIARIO</t>
  </si>
  <si>
    <t>+Incremento/-decremento contributi in c/capitale  (al netto dei crediti per contributi c/capitale)</t>
  </si>
  <si>
    <t>+Incremento/-decremento riserve o utili a nuovo</t>
  </si>
  <si>
    <t>SALDO DI CASSA GENERATOSI NELL'ESERCIZIO</t>
  </si>
  <si>
    <t>Disponibilità liquide all’1/1</t>
  </si>
  <si>
    <t>DISPONIBILITA’ LIQUIDE FINALI</t>
  </si>
  <si>
    <t xml:space="preserve">A) Indici di liquidità </t>
  </si>
  <si>
    <t>Indici di liquidità generale o “Current Ratio”</t>
  </si>
  <si>
    <t>Attività correnti</t>
  </si>
  <si>
    <t>=</t>
  </si>
  <si>
    <t>Finanziamenti di terzi a breve termine</t>
  </si>
  <si>
    <t>Indici di liquidità primaria o “Quick Ratio”</t>
  </si>
  <si>
    <t>Liquidità immediate e differite</t>
  </si>
  <si>
    <t>Tempi medi di pagamento dei debiti commerciali</t>
  </si>
  <si>
    <t xml:space="preserve">Debiti medi vs fornitori </t>
  </si>
  <si>
    <t>Acquisti totali</t>
  </si>
  <si>
    <t>Tempi medi di pagamento di incasso dei crediti per ricavi relativi ai servizi istituzionali resi:</t>
  </si>
  <si>
    <t xml:space="preserve">Crediti medi da prestazione              </t>
  </si>
  <si>
    <t>Ricavi per attività istituzionale</t>
  </si>
  <si>
    <t>B) Indici di redditività</t>
  </si>
  <si>
    <t>Indice di incidenza della gestione extracaratteristica</t>
  </si>
  <si>
    <t xml:space="preserve">Il peso del risultato netto </t>
  </si>
  <si>
    <t>Risultato netto</t>
  </si>
  <si>
    <t>Risultato Operativo Caratteristico (Roc)</t>
  </si>
  <si>
    <t xml:space="preserve">Il peso della gestione extra </t>
  </si>
  <si>
    <t>Indici di incidenza del costo di fattori produttivi sul Pilc</t>
  </si>
  <si>
    <t>Sono indici già presenti e determinati nelle colonne contenenti i valori percentuali nel conto economico</t>
  </si>
  <si>
    <t xml:space="preserve"> Indice di onerosità finanziaria</t>
  </si>
  <si>
    <t>Oneri finanziari</t>
  </si>
  <si>
    <t>Capitale di terzi medio</t>
  </si>
  <si>
    <t xml:space="preserve"> Indice di redditività lorda del patrimonio disponibile</t>
  </si>
  <si>
    <t xml:space="preserve">Proventi canoni di locazione da fabbricati (abitativo e commerciale) e terreni*   </t>
  </si>
  <si>
    <t>Valore fabbricati e terreni iscritto a Stato Patrimoniale</t>
  </si>
  <si>
    <t xml:space="preserve">* Al netto delle relative imposte dirette, inclusi i proventi relativi al risultato operativo netto delle eventuali gestioni agricole ed esclusi i proventi degli affitti delle strutture assistenziali che per effetto dell'istituto dell'accreditamento sono andate in gestione ad altri soggetti, in quanto trattasi di fabbricati indisponibili </t>
  </si>
  <si>
    <t>Indice di redditività netta del patrimonio disponibile</t>
  </si>
  <si>
    <t xml:space="preserve">Risultato analitico netto della gestione del patrimonio immobiliare disponibile*  </t>
  </si>
  <si>
    <t>*Gli ammortamenti sono al lordo della sterilizzazione</t>
  </si>
  <si>
    <t>C) Indici di solidità patrimoniale</t>
  </si>
  <si>
    <t>Indici di copertura delle immobilizzazioni</t>
  </si>
  <si>
    <t>Capitale proprio e finanziamenti di terzi a medio e lungo termine</t>
  </si>
  <si>
    <t>Immobilizzazioni</t>
  </si>
  <si>
    <t>Indici di autocopertura delle immobilizzazioni</t>
  </si>
  <si>
    <t xml:space="preserve">Capitale proprio </t>
  </si>
  <si>
    <t>Capitale fisso (Immobilizzazioni)</t>
  </si>
  <si>
    <t>AREA ANZIANI</t>
  </si>
  <si>
    <t>REPORT</t>
  </si>
  <si>
    <t>CASE PROTETTE</t>
  </si>
  <si>
    <t>RSA</t>
  </si>
  <si>
    <t>CENTRI DIURNI</t>
  </si>
  <si>
    <t>COMUNITA' ALLOGGIO E RESIDENZE PROTETTE</t>
  </si>
  <si>
    <t>CONTO ECONOMICO</t>
  </si>
  <si>
    <t xml:space="preserve">     A) VALORE DELLA PRODUZIONE</t>
  </si>
  <si>
    <t xml:space="preserve">          RICAVI DA ATTIVITA' PER SERV. ALLA PERS.</t>
  </si>
  <si>
    <t xml:space="preserve">          COSTI CAPITALIZZATI</t>
  </si>
  <si>
    <t xml:space="preserve">          PROVENTI E RICAVI DIVERSI</t>
  </si>
  <si>
    <t xml:space="preserve">     B) COSTI DELLA PRODUZIONE</t>
  </si>
  <si>
    <t xml:space="preserve">          ACQUISTI BENI</t>
  </si>
  <si>
    <t xml:space="preserve">          ACQUISTI DI SERVIZI</t>
  </si>
  <si>
    <t xml:space="preserve">          GODIMENTO DI BENI DI TERZI</t>
  </si>
  <si>
    <t xml:space="preserve">          COSTO DEL PERSONALE DIPENDENTE</t>
  </si>
  <si>
    <t xml:space="preserve">          AMMORTAMENTI E SVALUTAZIONI</t>
  </si>
  <si>
    <t xml:space="preserve">          VARIAZIONI RIMANENZE MAT.PRIME  E B.CONS</t>
  </si>
  <si>
    <t xml:space="preserve">          ALTRI ACCANTONAMENTI</t>
  </si>
  <si>
    <t xml:space="preserve">          ONERI DIVERSI DI GESTIONE</t>
  </si>
  <si>
    <t>DIFFERENZA tra VALORE e COSTI di PRODUZIONE (A-B)</t>
  </si>
  <si>
    <t xml:space="preserve">     C) PROVENTI ED ONERI FINANZIARI</t>
  </si>
  <si>
    <t xml:space="preserve">          ALTRI PROVENTI FINANZIARI</t>
  </si>
  <si>
    <t xml:space="preserve">          INTERESSI PASSIVI ED ALTRI ONERI FIN.</t>
  </si>
  <si>
    <t>TOTALE PROVENTI e ONERI FINANZIARI (15+16-17±17bis)</t>
  </si>
  <si>
    <t xml:space="preserve">     E) PROVENTI ED ONERI STRAORDINARI</t>
  </si>
  <si>
    <t xml:space="preserve">          PROVENTI STRAORDINARI</t>
  </si>
  <si>
    <t xml:space="preserve">          ONERI STRAORDINARI</t>
  </si>
  <si>
    <t>TOTALE PARTITE STRAORDINARIE (20-21)</t>
  </si>
  <si>
    <t>RISULTATO PRIMA DELLE IMPOSTE (A-B±C±D±E)</t>
  </si>
  <si>
    <t xml:space="preserve">     I) IMPOSTE E TASSE</t>
  </si>
  <si>
    <t xml:space="preserve">          IMPOSTE SUL REDDITO</t>
  </si>
  <si>
    <t>TOTALE UTILE/PERDITA DI ESERCIZIO</t>
  </si>
  <si>
    <t>COSTI MEDI PER PRESTAZIONE</t>
  </si>
  <si>
    <t>RICAVI MEDI PER PRESTAZIONE</t>
  </si>
  <si>
    <t>AREA DISABILI</t>
  </si>
  <si>
    <t>CENTRI RESIDENZIALI</t>
  </si>
  <si>
    <t>AREA ACCOGLIENZA</t>
  </si>
  <si>
    <t>SERVIZIO ACCOGLIENZA STRANIERI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</si>
</sst>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.00%"/>
    <numFmt numFmtId="167" formatCode="#,##0.00"/>
    <numFmt numFmtId="168" formatCode="0.00"/>
    <numFmt numFmtId="169" formatCode="#,##0;[RED]\-#,##0"/>
    <numFmt numFmtId="170" formatCode="@"/>
  </numFmts>
  <fonts count="33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Times New Roman"/>
      <family val="1"/>
    </font>
    <font>
      <i/>
      <sz val="15"/>
      <name val="Arial"/>
      <family val="2"/>
    </font>
    <font>
      <i/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i/>
      <sz val="10.5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4"/>
      <color indexed="12"/>
      <name val="Garamond"/>
      <family val="1"/>
    </font>
    <font>
      <b/>
      <sz val="10.5"/>
      <name val="Times New Roman"/>
      <family val="1"/>
    </font>
    <font>
      <b/>
      <sz val="10.5"/>
      <color indexed="12"/>
      <name val="Times New Roman"/>
      <family val="1"/>
    </font>
    <font>
      <sz val="10.5"/>
      <color indexed="12"/>
      <name val="Times New Roman"/>
      <family val="1"/>
    </font>
    <font>
      <i/>
      <sz val="10.5"/>
      <name val="Times New Roman"/>
      <family val="1"/>
    </font>
    <font>
      <sz val="13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2" borderId="1" xfId="0" applyFont="1" applyFill="1" applyBorder="1" applyAlignment="1">
      <alignment wrapText="1"/>
    </xf>
    <xf numFmtId="164" fontId="0" fillId="2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4" fillId="3" borderId="2" xfId="0" applyFont="1" applyFill="1" applyBorder="1" applyAlignment="1">
      <alignment wrapText="1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4" fillId="3" borderId="3" xfId="0" applyFont="1" applyFill="1" applyBorder="1" applyAlignment="1">
      <alignment wrapText="1"/>
    </xf>
    <xf numFmtId="164" fontId="5" fillId="3" borderId="2" xfId="0" applyFont="1" applyFill="1" applyBorder="1" applyAlignment="1">
      <alignment wrapText="1"/>
    </xf>
    <xf numFmtId="165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164" fontId="4" fillId="3" borderId="4" xfId="0" applyFont="1" applyFill="1" applyBorder="1" applyAlignment="1">
      <alignment wrapText="1"/>
    </xf>
    <xf numFmtId="165" fontId="0" fillId="0" borderId="1" xfId="0" applyNumberFormat="1" applyFill="1" applyBorder="1" applyAlignment="1">
      <alignment/>
    </xf>
    <xf numFmtId="164" fontId="7" fillId="3" borderId="2" xfId="0" applyFont="1" applyFill="1" applyBorder="1" applyAlignment="1">
      <alignment wrapText="1"/>
    </xf>
    <xf numFmtId="164" fontId="0" fillId="0" borderId="0" xfId="0" applyNumberFormat="1" applyAlignment="1">
      <alignment/>
    </xf>
    <xf numFmtId="164" fontId="8" fillId="3" borderId="2" xfId="0" applyFont="1" applyFill="1" applyBorder="1" applyAlignment="1">
      <alignment wrapText="1"/>
    </xf>
    <xf numFmtId="164" fontId="9" fillId="3" borderId="2" xfId="0" applyFont="1" applyFill="1" applyBorder="1" applyAlignment="1">
      <alignment wrapText="1"/>
    </xf>
    <xf numFmtId="164" fontId="10" fillId="3" borderId="2" xfId="0" applyFont="1" applyFill="1" applyBorder="1" applyAlignment="1">
      <alignment wrapText="1"/>
    </xf>
    <xf numFmtId="164" fontId="9" fillId="3" borderId="3" xfId="0" applyFont="1" applyFill="1" applyBorder="1" applyAlignment="1">
      <alignment wrapText="1"/>
    </xf>
    <xf numFmtId="167" fontId="0" fillId="0" borderId="0" xfId="0" applyNumberFormat="1" applyFill="1" applyBorder="1" applyAlignment="1" applyProtection="1">
      <alignment/>
      <protection/>
    </xf>
    <xf numFmtId="164" fontId="0" fillId="0" borderId="0" xfId="0" applyFont="1" applyAlignment="1">
      <alignment wrapText="1"/>
    </xf>
    <xf numFmtId="164" fontId="1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2" fillId="0" borderId="0" xfId="0" applyFont="1" applyBorder="1" applyAlignment="1">
      <alignment wrapText="1"/>
    </xf>
    <xf numFmtId="164" fontId="13" fillId="0" borderId="0" xfId="0" applyFont="1" applyAlignment="1">
      <alignment/>
    </xf>
    <xf numFmtId="164" fontId="4" fillId="2" borderId="1" xfId="0" applyFont="1" applyFill="1" applyBorder="1" applyAlignment="1">
      <alignment wrapText="1"/>
    </xf>
    <xf numFmtId="165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wrapText="1"/>
    </xf>
    <xf numFmtId="165" fontId="3" fillId="0" borderId="1" xfId="0" applyNumberFormat="1" applyFont="1" applyBorder="1" applyAlignment="1">
      <alignment/>
    </xf>
    <xf numFmtId="165" fontId="14" fillId="0" borderId="1" xfId="0" applyNumberFormat="1" applyFont="1" applyBorder="1" applyAlignment="1">
      <alignment/>
    </xf>
    <xf numFmtId="166" fontId="14" fillId="0" borderId="1" xfId="0" applyNumberFormat="1" applyFont="1" applyBorder="1" applyAlignment="1">
      <alignment/>
    </xf>
    <xf numFmtId="164" fontId="9" fillId="3" borderId="1" xfId="0" applyFont="1" applyFill="1" applyBorder="1" applyAlignment="1">
      <alignment wrapText="1"/>
    </xf>
    <xf numFmtId="166" fontId="3" fillId="0" borderId="1" xfId="0" applyNumberFormat="1" applyFont="1" applyBorder="1" applyAlignment="1">
      <alignment/>
    </xf>
    <xf numFmtId="164" fontId="4" fillId="3" borderId="1" xfId="0" applyFont="1" applyFill="1" applyBorder="1" applyAlignment="1">
      <alignment wrapText="1"/>
    </xf>
    <xf numFmtId="165" fontId="3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3" fillId="0" borderId="1" xfId="0" applyNumberFormat="1" applyFont="1" applyFill="1" applyBorder="1" applyAlignment="1">
      <alignment/>
    </xf>
    <xf numFmtId="167" fontId="15" fillId="0" borderId="0" xfId="0" applyNumberFormat="1" applyFont="1" applyAlignment="1">
      <alignment/>
    </xf>
    <xf numFmtId="164" fontId="16" fillId="0" borderId="0" xfId="0" applyFont="1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wrapText="1"/>
    </xf>
    <xf numFmtId="165" fontId="6" fillId="0" borderId="0" xfId="0" applyNumberFormat="1" applyFont="1" applyAlignment="1">
      <alignment/>
    </xf>
    <xf numFmtId="164" fontId="4" fillId="3" borderId="0" xfId="0" applyFont="1" applyFill="1" applyAlignment="1">
      <alignment wrapText="1"/>
    </xf>
    <xf numFmtId="164" fontId="5" fillId="3" borderId="0" xfId="0" applyFont="1" applyFill="1" applyAlignment="1">
      <alignment vertical="center" wrapText="1"/>
    </xf>
    <xf numFmtId="165" fontId="6" fillId="0" borderId="0" xfId="0" applyNumberFormat="1" applyFont="1" applyAlignment="1">
      <alignment vertical="center"/>
    </xf>
    <xf numFmtId="165" fontId="0" fillId="0" borderId="0" xfId="0" applyNumberFormat="1" applyFill="1" applyAlignment="1">
      <alignment/>
    </xf>
    <xf numFmtId="164" fontId="0" fillId="0" borderId="0" xfId="0" applyAlignment="1">
      <alignment wrapText="1"/>
    </xf>
    <xf numFmtId="164" fontId="17" fillId="0" borderId="0" xfId="0" applyFont="1" applyAlignment="1">
      <alignment/>
    </xf>
    <xf numFmtId="169" fontId="18" fillId="0" borderId="0" xfId="0" applyNumberFormat="1" applyFon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18" fillId="0" borderId="0" xfId="0" applyFont="1" applyBorder="1" applyAlignment="1">
      <alignment wrapText="1"/>
    </xf>
    <xf numFmtId="164" fontId="20" fillId="0" borderId="5" xfId="0" applyFont="1" applyBorder="1" applyAlignment="1">
      <alignment wrapText="1"/>
    </xf>
    <xf numFmtId="169" fontId="20" fillId="0" borderId="5" xfId="0" applyNumberFormat="1" applyFont="1" applyFill="1" applyBorder="1" applyAlignment="1">
      <alignment/>
    </xf>
    <xf numFmtId="164" fontId="20" fillId="0" borderId="0" xfId="0" applyFont="1" applyBorder="1" applyAlignment="1">
      <alignment horizontal="center" vertical="center"/>
    </xf>
    <xf numFmtId="168" fontId="20" fillId="0" borderId="0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wrapText="1"/>
    </xf>
    <xf numFmtId="169" fontId="20" fillId="0" borderId="0" xfId="0" applyNumberFormat="1" applyFont="1" applyBorder="1" applyAlignment="1">
      <alignment/>
    </xf>
    <xf numFmtId="164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9" fontId="18" fillId="0" borderId="0" xfId="0" applyNumberFormat="1" applyFont="1" applyFill="1" applyBorder="1" applyAlignment="1">
      <alignment/>
    </xf>
    <xf numFmtId="164" fontId="21" fillId="0" borderId="0" xfId="0" applyFont="1" applyBorder="1" applyAlignment="1">
      <alignment wrapText="1"/>
    </xf>
    <xf numFmtId="169" fontId="21" fillId="0" borderId="0" xfId="0" applyNumberFormat="1" applyFont="1" applyBorder="1" applyAlignment="1">
      <alignment/>
    </xf>
    <xf numFmtId="164" fontId="20" fillId="0" borderId="5" xfId="0" applyFont="1" applyFill="1" applyBorder="1" applyAlignment="1">
      <alignment wrapText="1"/>
    </xf>
    <xf numFmtId="164" fontId="20" fillId="0" borderId="0" xfId="0" applyFont="1" applyFill="1" applyBorder="1" applyAlignment="1">
      <alignment horizontal="center" vertical="center"/>
    </xf>
    <xf numFmtId="168" fontId="20" fillId="0" borderId="0" xfId="0" applyNumberFormat="1" applyFont="1" applyFill="1" applyBorder="1" applyAlignment="1">
      <alignment horizontal="center" vertical="center"/>
    </xf>
    <xf numFmtId="164" fontId="18" fillId="0" borderId="0" xfId="0" applyFont="1" applyFill="1" applyAlignment="1">
      <alignment/>
    </xf>
    <xf numFmtId="164" fontId="20" fillId="0" borderId="0" xfId="0" applyFont="1" applyFill="1" applyBorder="1" applyAlignment="1">
      <alignment wrapText="1"/>
    </xf>
    <xf numFmtId="169" fontId="20" fillId="0" borderId="0" xfId="0" applyNumberFormat="1" applyFont="1" applyFill="1" applyBorder="1" applyAlignment="1">
      <alignment/>
    </xf>
    <xf numFmtId="165" fontId="18" fillId="0" borderId="0" xfId="0" applyNumberFormat="1" applyFont="1" applyAlignment="1">
      <alignment/>
    </xf>
    <xf numFmtId="164" fontId="21" fillId="0" borderId="0" xfId="0" applyFont="1" applyAlignment="1">
      <alignment/>
    </xf>
    <xf numFmtId="167" fontId="18" fillId="0" borderId="0" xfId="0" applyNumberFormat="1" applyFont="1" applyBorder="1" applyAlignment="1">
      <alignment horizontal="center" vertical="center"/>
    </xf>
    <xf numFmtId="166" fontId="21" fillId="0" borderId="0" xfId="0" applyNumberFormat="1" applyFont="1" applyAlignment="1">
      <alignment horizontal="center"/>
    </xf>
    <xf numFmtId="164" fontId="22" fillId="0" borderId="0" xfId="0" applyFont="1" applyAlignment="1">
      <alignment/>
    </xf>
    <xf numFmtId="166" fontId="20" fillId="0" borderId="0" xfId="0" applyNumberFormat="1" applyFont="1" applyBorder="1" applyAlignment="1">
      <alignment horizontal="center" vertical="center"/>
    </xf>
    <xf numFmtId="164" fontId="21" fillId="0" borderId="0" xfId="0" applyFont="1" applyFill="1" applyAlignment="1">
      <alignment/>
    </xf>
    <xf numFmtId="165" fontId="20" fillId="0" borderId="5" xfId="0" applyNumberFormat="1" applyFont="1" applyFill="1" applyBorder="1" applyAlignment="1">
      <alignment/>
    </xf>
    <xf numFmtId="165" fontId="18" fillId="0" borderId="0" xfId="0" applyNumberFormat="1" applyFont="1" applyBorder="1" applyAlignment="1">
      <alignment/>
    </xf>
    <xf numFmtId="164" fontId="23" fillId="0" borderId="0" xfId="0" applyFont="1" applyAlignment="1">
      <alignment/>
    </xf>
    <xf numFmtId="165" fontId="20" fillId="0" borderId="5" xfId="0" applyNumberFormat="1" applyFont="1" applyFill="1" applyBorder="1" applyAlignment="1">
      <alignment wrapText="1"/>
    </xf>
    <xf numFmtId="167" fontId="20" fillId="0" borderId="5" xfId="0" applyNumberFormat="1" applyFont="1" applyFill="1" applyBorder="1" applyAlignment="1">
      <alignment/>
    </xf>
    <xf numFmtId="164" fontId="24" fillId="0" borderId="0" xfId="0" applyFont="1" applyBorder="1" applyAlignment="1">
      <alignment wrapText="1"/>
    </xf>
    <xf numFmtId="166" fontId="18" fillId="0" borderId="0" xfId="0" applyNumberFormat="1" applyFont="1" applyAlignment="1">
      <alignment/>
    </xf>
    <xf numFmtId="164" fontId="21" fillId="0" borderId="0" xfId="0" applyFont="1" applyAlignment="1">
      <alignment wrapText="1"/>
    </xf>
    <xf numFmtId="165" fontId="18" fillId="0" borderId="0" xfId="0" applyNumberFormat="1" applyFont="1" applyAlignment="1">
      <alignment wrapText="1"/>
    </xf>
    <xf numFmtId="165" fontId="20" fillId="0" borderId="0" xfId="0" applyNumberFormat="1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164" fontId="23" fillId="0" borderId="0" xfId="0" applyFont="1" applyBorder="1" applyAlignment="1">
      <alignment wrapText="1"/>
    </xf>
    <xf numFmtId="164" fontId="28" fillId="0" borderId="1" xfId="0" applyFont="1" applyBorder="1" applyAlignment="1">
      <alignment horizontal="center"/>
    </xf>
    <xf numFmtId="170" fontId="29" fillId="0" borderId="6" xfId="0" applyNumberFormat="1" applyFont="1" applyBorder="1" applyAlignment="1">
      <alignment horizontal="center" vertical="center"/>
    </xf>
    <xf numFmtId="170" fontId="29" fillId="0" borderId="1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center" wrapText="1"/>
    </xf>
    <xf numFmtId="164" fontId="30" fillId="0" borderId="6" xfId="0" applyFont="1" applyBorder="1" applyAlignment="1">
      <alignment wrapText="1"/>
    </xf>
    <xf numFmtId="164" fontId="30" fillId="0" borderId="7" xfId="0" applyFont="1" applyBorder="1" applyAlignment="1">
      <alignment/>
    </xf>
    <xf numFmtId="164" fontId="30" fillId="0" borderId="0" xfId="0" applyFont="1" applyAlignment="1">
      <alignment/>
    </xf>
    <xf numFmtId="170" fontId="31" fillId="0" borderId="6" xfId="0" applyNumberFormat="1" applyFont="1" applyBorder="1" applyAlignment="1">
      <alignment wrapText="1"/>
    </xf>
    <xf numFmtId="165" fontId="31" fillId="0" borderId="7" xfId="0" applyNumberFormat="1" applyFont="1" applyBorder="1" applyAlignment="1">
      <alignment/>
    </xf>
    <xf numFmtId="165" fontId="31" fillId="0" borderId="0" xfId="0" applyNumberFormat="1" applyFont="1" applyAlignment="1">
      <alignment/>
    </xf>
    <xf numFmtId="164" fontId="0" fillId="0" borderId="8" xfId="0" applyBorder="1" applyAlignment="1">
      <alignment/>
    </xf>
    <xf numFmtId="164" fontId="6" fillId="0" borderId="0" xfId="0" applyFont="1" applyAlignment="1">
      <alignment/>
    </xf>
    <xf numFmtId="170" fontId="30" fillId="0" borderId="6" xfId="0" applyNumberFormat="1" applyFont="1" applyBorder="1" applyAlignment="1">
      <alignment wrapText="1"/>
    </xf>
    <xf numFmtId="165" fontId="30" fillId="0" borderId="7" xfId="0" applyNumberFormat="1" applyFont="1" applyBorder="1" applyAlignment="1">
      <alignment/>
    </xf>
    <xf numFmtId="165" fontId="30" fillId="0" borderId="0" xfId="0" applyNumberFormat="1" applyFont="1" applyAlignment="1">
      <alignment/>
    </xf>
    <xf numFmtId="164" fontId="0" fillId="0" borderId="6" xfId="0" applyNumberFormat="1" applyFont="1" applyFill="1" applyBorder="1" applyAlignment="1" applyProtection="1">
      <alignment/>
      <protection/>
    </xf>
    <xf numFmtId="170" fontId="31" fillId="0" borderId="3" xfId="0" applyNumberFormat="1" applyFont="1" applyBorder="1" applyAlignment="1">
      <alignment/>
    </xf>
    <xf numFmtId="165" fontId="31" fillId="0" borderId="9" xfId="0" applyNumberFormat="1" applyFont="1" applyBorder="1" applyAlignment="1">
      <alignment/>
    </xf>
    <xf numFmtId="165" fontId="31" fillId="0" borderId="5" xfId="0" applyNumberFormat="1" applyFont="1" applyBorder="1" applyAlignment="1">
      <alignment/>
    </xf>
    <xf numFmtId="165" fontId="31" fillId="0" borderId="10" xfId="0" applyNumberFormat="1" applyFont="1" applyBorder="1" applyAlignment="1">
      <alignment/>
    </xf>
    <xf numFmtId="170" fontId="31" fillId="0" borderId="6" xfId="0" applyNumberFormat="1" applyFont="1" applyBorder="1" applyAlignment="1">
      <alignment/>
    </xf>
    <xf numFmtId="165" fontId="31" fillId="0" borderId="0" xfId="0" applyNumberFormat="1" applyFont="1" applyBorder="1" applyAlignment="1">
      <alignment/>
    </xf>
    <xf numFmtId="170" fontId="29" fillId="0" borderId="1" xfId="0" applyNumberFormat="1" applyFont="1" applyBorder="1" applyAlignment="1">
      <alignment horizontal="center"/>
    </xf>
    <xf numFmtId="167" fontId="31" fillId="0" borderId="1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28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70" fontId="3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Ricavi da attività alla persona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INDICI!$B$113:$B$113</c:f>
            </c:strRef>
          </c:tx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numRef>
              <c:f>INDICI!$A$114:$A$118</c:f>
              <c:numCache/>
            </c:numRef>
          </c:cat>
          <c:val>
            <c:numRef>
              <c:f>INDICI!$B$114:$B$118</c:f>
              <c:numCache/>
            </c:numRef>
          </c:val>
        </c:ser>
      </c:pie3DChart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119</xdr:row>
      <xdr:rowOff>95250</xdr:rowOff>
    </xdr:from>
    <xdr:to>
      <xdr:col>5</xdr:col>
      <xdr:colOff>533400</xdr:colOff>
      <xdr:row>135</xdr:row>
      <xdr:rowOff>66675</xdr:rowOff>
    </xdr:to>
    <xdr:graphicFrame>
      <xdr:nvGraphicFramePr>
        <xdr:cNvPr id="1" name="Chart 1"/>
        <xdr:cNvGraphicFramePr/>
      </xdr:nvGraphicFramePr>
      <xdr:xfrm>
        <a:off x="752475" y="20050125"/>
        <a:ext cx="62674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6"/>
  <sheetViews>
    <sheetView workbookViewId="0" topLeftCell="A1">
      <selection activeCell="K14" sqref="K14"/>
    </sheetView>
  </sheetViews>
  <sheetFormatPr defaultColWidth="12.57421875" defaultRowHeight="12.75"/>
  <cols>
    <col min="1" max="1" width="53.57421875" style="0" customWidth="1"/>
    <col min="2" max="2" width="9.140625" style="0" customWidth="1"/>
    <col min="3" max="3" width="11.00390625" style="0" customWidth="1"/>
    <col min="4" max="4" width="10.140625" style="0" customWidth="1"/>
    <col min="5" max="5" width="3.57421875" style="0" customWidth="1"/>
    <col min="6" max="6" width="9.421875" style="0" customWidth="1"/>
    <col min="7" max="7" width="9.00390625" style="0" customWidth="1"/>
    <col min="8" max="16384" width="11.57421875" style="0" customWidth="1"/>
  </cols>
  <sheetData>
    <row r="2" ht="12.75">
      <c r="A2" s="1"/>
    </row>
    <row r="3" spans="1:7" ht="17.25" customHeight="1">
      <c r="A3" s="2" t="s">
        <v>0</v>
      </c>
      <c r="B3" s="2"/>
      <c r="C3" s="2"/>
      <c r="D3" s="2"/>
      <c r="E3" s="2"/>
      <c r="F3" s="2"/>
      <c r="G3" s="2"/>
    </row>
    <row r="4" spans="1:7" s="5" customFormat="1" ht="12.75">
      <c r="A4" s="3" t="s">
        <v>1</v>
      </c>
      <c r="B4" s="4" t="s">
        <v>2</v>
      </c>
      <c r="C4" s="4"/>
      <c r="D4" s="4" t="s">
        <v>3</v>
      </c>
      <c r="E4" s="4" t="s">
        <v>4</v>
      </c>
      <c r="F4" s="4"/>
      <c r="G4" s="4"/>
    </row>
    <row r="5" spans="1:7" ht="12.75">
      <c r="A5" s="6" t="s">
        <v>5</v>
      </c>
      <c r="B5" s="7"/>
      <c r="C5" s="7">
        <v>10553525</v>
      </c>
      <c r="D5" s="7"/>
      <c r="E5" s="8"/>
      <c r="F5" s="8">
        <f>C5/$D$11</f>
        <v>0.827063853864703</v>
      </c>
      <c r="G5" s="8"/>
    </row>
    <row r="6" spans="1:7" ht="12.75">
      <c r="A6" s="6" t="s">
        <v>6</v>
      </c>
      <c r="B6" s="7"/>
      <c r="C6" s="7">
        <v>265043</v>
      </c>
      <c r="D6" s="7"/>
      <c r="E6" s="8"/>
      <c r="F6" s="8">
        <f>C6/$D$11</f>
        <v>0.02077102058505215</v>
      </c>
      <c r="G6" s="8"/>
    </row>
    <row r="7" spans="1:7" ht="12.75">
      <c r="A7" s="6" t="s">
        <v>7</v>
      </c>
      <c r="B7" s="7"/>
      <c r="C7" s="7">
        <v>1941662</v>
      </c>
      <c r="D7" s="7"/>
      <c r="E7" s="8"/>
      <c r="F7" s="8">
        <f>C7/$D$11</f>
        <v>0.15216512555024478</v>
      </c>
      <c r="G7" s="8"/>
    </row>
    <row r="8" spans="1:7" ht="12.75">
      <c r="A8" s="6" t="s">
        <v>8</v>
      </c>
      <c r="B8" s="7"/>
      <c r="C8" s="7">
        <v>0</v>
      </c>
      <c r="D8" s="7"/>
      <c r="E8" s="8"/>
      <c r="F8" s="8">
        <f>C8/$D$11</f>
        <v>0</v>
      </c>
      <c r="G8" s="8"/>
    </row>
    <row r="9" spans="1:7" ht="12.75">
      <c r="A9" s="9" t="s">
        <v>9</v>
      </c>
      <c r="B9" s="7"/>
      <c r="C9" s="7">
        <v>0</v>
      </c>
      <c r="D9" s="7"/>
      <c r="E9" s="8"/>
      <c r="F9" s="8">
        <f>C9/$D$11</f>
        <v>0</v>
      </c>
      <c r="G9" s="8"/>
    </row>
    <row r="10" spans="1:7" ht="12.75">
      <c r="A10" s="6" t="s">
        <v>10</v>
      </c>
      <c r="B10" s="7"/>
      <c r="C10" s="7">
        <v>0</v>
      </c>
      <c r="D10" s="7"/>
      <c r="E10" s="8"/>
      <c r="F10" s="8">
        <f>C10/$D$11</f>
        <v>0</v>
      </c>
      <c r="G10" s="8"/>
    </row>
    <row r="11" spans="1:7" ht="12.75">
      <c r="A11" s="10" t="s">
        <v>11</v>
      </c>
      <c r="B11" s="11"/>
      <c r="C11" s="11"/>
      <c r="D11" s="11">
        <f>SUM(C5:C10)</f>
        <v>12760230</v>
      </c>
      <c r="E11" s="12"/>
      <c r="F11" s="12"/>
      <c r="G11" s="12">
        <v>1</v>
      </c>
    </row>
    <row r="12" spans="1:7" ht="12.75">
      <c r="A12" s="6" t="s">
        <v>12</v>
      </c>
      <c r="B12" s="7"/>
      <c r="C12" s="7">
        <v>-1862909</v>
      </c>
      <c r="D12" s="7"/>
      <c r="E12" s="8"/>
      <c r="F12" s="8">
        <f>C12/$D$11</f>
        <v>-0.1459933715928318</v>
      </c>
      <c r="G12" s="8"/>
    </row>
    <row r="13" spans="1:7" ht="12.75">
      <c r="A13" s="6" t="s">
        <v>13</v>
      </c>
      <c r="B13" s="7"/>
      <c r="C13" s="7">
        <v>22028</v>
      </c>
      <c r="D13" s="7"/>
      <c r="E13" s="8"/>
      <c r="F13" s="8">
        <f>C13/$D$11</f>
        <v>0.0017263011716873442</v>
      </c>
      <c r="G13" s="8"/>
    </row>
    <row r="14" spans="1:7" ht="12.75">
      <c r="A14" s="13" t="s">
        <v>14</v>
      </c>
      <c r="B14" s="7"/>
      <c r="C14" s="14">
        <v>-3027649</v>
      </c>
      <c r="D14" s="7"/>
      <c r="E14" s="8"/>
      <c r="F14" s="8">
        <f>C14/$D$11</f>
        <v>-0.23727229054648702</v>
      </c>
      <c r="G14" s="8"/>
    </row>
    <row r="15" spans="1:11" ht="12.75">
      <c r="A15" s="15" t="s">
        <v>15</v>
      </c>
      <c r="B15" s="7"/>
      <c r="C15" s="7">
        <v>-25576</v>
      </c>
      <c r="D15" s="7"/>
      <c r="E15" s="8"/>
      <c r="F15" s="8">
        <f>C15/$D$11</f>
        <v>-0.0020043525861210966</v>
      </c>
      <c r="G15" s="8"/>
      <c r="K15" s="16"/>
    </row>
    <row r="16" spans="1:7" ht="12.75">
      <c r="A16" s="17" t="s">
        <v>16</v>
      </c>
      <c r="B16" s="7">
        <v>-1613218</v>
      </c>
      <c r="C16" s="7"/>
      <c r="D16" s="7"/>
      <c r="E16" s="8"/>
      <c r="F16" s="8"/>
      <c r="G16" s="8"/>
    </row>
    <row r="17" spans="1:7" ht="12.75">
      <c r="A17" s="17" t="s">
        <v>17</v>
      </c>
      <c r="B17" s="7">
        <v>1587642</v>
      </c>
      <c r="C17" s="7"/>
      <c r="D17" s="7"/>
      <c r="E17" s="8"/>
      <c r="F17" s="8"/>
      <c r="G17" s="8"/>
    </row>
    <row r="18" spans="1:7" ht="12.75">
      <c r="A18" s="18" t="s">
        <v>18</v>
      </c>
      <c r="B18" s="7"/>
      <c r="C18" s="7">
        <v>-77633</v>
      </c>
      <c r="D18" s="7"/>
      <c r="E18" s="8"/>
      <c r="F18" s="8">
        <f>C18/$D$11</f>
        <v>-0.006083981244852169</v>
      </c>
      <c r="G18" s="8"/>
    </row>
    <row r="19" spans="1:7" ht="12.75">
      <c r="A19" s="18" t="s">
        <v>19</v>
      </c>
      <c r="B19" s="7"/>
      <c r="C19" s="7">
        <v>-6732089</v>
      </c>
      <c r="D19" s="7"/>
      <c r="E19" s="8"/>
      <c r="F19" s="8">
        <f>C19/$D$11</f>
        <v>-0.5275836720811459</v>
      </c>
      <c r="G19" s="8"/>
    </row>
    <row r="20" spans="1:7" ht="12.75">
      <c r="A20" s="10" t="s">
        <v>20</v>
      </c>
      <c r="B20" s="11"/>
      <c r="C20" s="11"/>
      <c r="D20" s="11">
        <f>D11+SUM(C12:C19)</f>
        <v>1056402</v>
      </c>
      <c r="E20" s="12"/>
      <c r="F20" s="12"/>
      <c r="G20" s="12">
        <f>D20/$D$11</f>
        <v>0.0827886331202494</v>
      </c>
    </row>
    <row r="21" spans="1:7" ht="12.75">
      <c r="A21" s="15" t="s">
        <v>21</v>
      </c>
      <c r="B21" s="7"/>
      <c r="C21" s="7">
        <v>26770</v>
      </c>
      <c r="D21" s="7"/>
      <c r="E21" s="8"/>
      <c r="F21" s="8">
        <f>C21/$D$11</f>
        <v>0.0020979245671904033</v>
      </c>
      <c r="G21" s="8"/>
    </row>
    <row r="22" spans="1:7" ht="12.75">
      <c r="A22" s="17" t="s">
        <v>22</v>
      </c>
      <c r="B22" s="7">
        <v>4923</v>
      </c>
      <c r="C22" s="7"/>
      <c r="D22" s="7"/>
      <c r="E22" s="8"/>
      <c r="F22" s="8"/>
      <c r="G22" s="8"/>
    </row>
    <row r="23" spans="1:7" ht="12.75">
      <c r="A23" s="17" t="s">
        <v>23</v>
      </c>
      <c r="B23" s="7">
        <v>21847</v>
      </c>
      <c r="C23" s="7"/>
      <c r="D23" s="7"/>
      <c r="E23" s="8"/>
      <c r="F23" s="8"/>
      <c r="G23" s="8"/>
    </row>
    <row r="24" spans="1:7" ht="12.75">
      <c r="A24" s="15" t="s">
        <v>24</v>
      </c>
      <c r="B24" s="7"/>
      <c r="C24" s="7">
        <v>-30057</v>
      </c>
      <c r="D24" s="7"/>
      <c r="E24" s="8"/>
      <c r="F24" s="8">
        <f>C24/$D$11</f>
        <v>-0.0023555218048577496</v>
      </c>
      <c r="G24" s="8"/>
    </row>
    <row r="25" spans="1:7" ht="12.75">
      <c r="A25" s="19" t="s">
        <v>25</v>
      </c>
      <c r="B25" s="7">
        <v>-1092</v>
      </c>
      <c r="C25" s="7"/>
      <c r="D25" s="7"/>
      <c r="E25" s="8"/>
      <c r="F25" s="8"/>
      <c r="G25" s="8"/>
    </row>
    <row r="26" spans="1:7" ht="12.75">
      <c r="A26" s="17" t="s">
        <v>26</v>
      </c>
      <c r="B26" s="7">
        <v>-28965</v>
      </c>
      <c r="C26" s="7"/>
      <c r="D26" s="7"/>
      <c r="E26" s="8"/>
      <c r="F26" s="8"/>
      <c r="G26" s="8"/>
    </row>
    <row r="27" spans="1:7" ht="12.75">
      <c r="A27" s="10" t="s">
        <v>27</v>
      </c>
      <c r="B27" s="11"/>
      <c r="C27" s="11"/>
      <c r="D27" s="11">
        <f>D20+SUM(C21:C26)</f>
        <v>1053115</v>
      </c>
      <c r="E27" s="12"/>
      <c r="F27" s="12"/>
      <c r="G27" s="12">
        <f>D27/$D$11</f>
        <v>0.08253103588258205</v>
      </c>
    </row>
    <row r="28" spans="1:7" ht="12.75">
      <c r="A28" s="20" t="s">
        <v>28</v>
      </c>
      <c r="B28" s="7"/>
      <c r="C28" s="7">
        <v>0</v>
      </c>
      <c r="D28" s="7"/>
      <c r="E28" s="8"/>
      <c r="F28" s="8">
        <f>C28/$D$11*100</f>
        <v>0</v>
      </c>
      <c r="G28" s="8"/>
    </row>
    <row r="29" spans="1:7" ht="12.75">
      <c r="A29" s="10" t="s">
        <v>29</v>
      </c>
      <c r="B29" s="11"/>
      <c r="C29" s="11"/>
      <c r="D29" s="11">
        <f>D27+C28</f>
        <v>1053115</v>
      </c>
      <c r="E29" s="12"/>
      <c r="F29" s="12"/>
      <c r="G29" s="12">
        <f>D29/$D$11</f>
        <v>0.08253103588258205</v>
      </c>
    </row>
    <row r="30" spans="1:15" ht="12.75">
      <c r="A30" s="15" t="s">
        <v>30</v>
      </c>
      <c r="B30" s="7"/>
      <c r="C30" s="7">
        <v>-68238</v>
      </c>
      <c r="D30" s="7"/>
      <c r="E30" s="8"/>
      <c r="F30" s="8">
        <f>C30/$D$11*100</f>
        <v>-0.5347709249754903</v>
      </c>
      <c r="G30" s="8"/>
      <c r="O30" s="21"/>
    </row>
    <row r="31" spans="1:15" ht="12.75">
      <c r="A31" s="17" t="s">
        <v>31</v>
      </c>
      <c r="B31" s="7">
        <v>-60449</v>
      </c>
      <c r="C31" s="7"/>
      <c r="D31" s="7"/>
      <c r="E31" s="8"/>
      <c r="F31" s="8"/>
      <c r="G31" s="8"/>
      <c r="K31" s="22"/>
      <c r="L31" s="22"/>
      <c r="M31" s="22"/>
      <c r="O31" s="21"/>
    </row>
    <row r="32" spans="1:15" ht="12.75">
      <c r="A32" s="17" t="s">
        <v>32</v>
      </c>
      <c r="B32" s="7">
        <v>-7789</v>
      </c>
      <c r="C32" s="7"/>
      <c r="D32" s="7"/>
      <c r="E32" s="8"/>
      <c r="F32" s="8"/>
      <c r="G32" s="8"/>
      <c r="K32" s="21"/>
      <c r="L32" s="21"/>
      <c r="M32" s="16"/>
      <c r="O32" s="21"/>
    </row>
    <row r="33" spans="1:15" ht="12.75">
      <c r="A33" s="10" t="s">
        <v>33</v>
      </c>
      <c r="B33" s="11"/>
      <c r="C33" s="11"/>
      <c r="D33" s="11">
        <f>D29+C30</f>
        <v>984877</v>
      </c>
      <c r="E33" s="12"/>
      <c r="F33" s="12"/>
      <c r="G33" s="12">
        <f>D33/$D$11</f>
        <v>0.07718332663282715</v>
      </c>
      <c r="K33" s="22"/>
      <c r="M33" s="21"/>
      <c r="O33" s="21"/>
    </row>
    <row r="34" spans="1:17" ht="12.75">
      <c r="A34" s="23"/>
      <c r="B34" s="24"/>
      <c r="C34" s="24"/>
      <c r="D34" s="24"/>
      <c r="E34" s="25"/>
      <c r="F34" s="25"/>
      <c r="G34" s="25"/>
      <c r="K34" s="16"/>
      <c r="L34" s="16"/>
      <c r="M34" s="21"/>
      <c r="O34" s="21"/>
      <c r="Q34" s="21"/>
    </row>
    <row r="35" spans="1:17" ht="12.75">
      <c r="A35" s="23"/>
      <c r="B35" s="24"/>
      <c r="C35" s="24"/>
      <c r="D35" s="24"/>
      <c r="E35" s="25"/>
      <c r="F35" s="25"/>
      <c r="G35" s="25"/>
      <c r="K35" s="21"/>
      <c r="M35" s="21"/>
      <c r="O35" s="21"/>
      <c r="Q35" s="21"/>
    </row>
    <row r="36" spans="4:17" ht="32.25" customHeight="1">
      <c r="D36" s="16"/>
      <c r="M36" s="21"/>
      <c r="Q36" s="21"/>
    </row>
    <row r="37" spans="13:17" ht="12.75">
      <c r="M37" s="21"/>
      <c r="Q37" s="21"/>
    </row>
    <row r="38" spans="13:17" ht="17.25" customHeight="1">
      <c r="M38" s="21"/>
      <c r="Q38" s="21"/>
    </row>
    <row r="39" ht="12.75">
      <c r="Q39" s="21"/>
    </row>
    <row r="96" spans="1:7" s="5" customFormat="1" ht="12.75">
      <c r="A96"/>
      <c r="B96"/>
      <c r="C96"/>
      <c r="D96"/>
      <c r="E96"/>
      <c r="F96"/>
      <c r="G96"/>
    </row>
  </sheetData>
  <sheetProtection selectLockedCells="1" selectUnlockedCells="1"/>
  <mergeCells count="3">
    <mergeCell ref="A3:G3"/>
    <mergeCell ref="B4:C4"/>
    <mergeCell ref="E4:G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4"/>
  <headerFooter alignWithMargins="0">
    <oddHeader>&amp;C&amp;"Times New Roman,Normale"&amp;12&amp;A</oddHeader>
    <oddFooter>&amp;C&amp;"Times New Roman,Normale"&amp;12Pagina &amp;P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5"/>
  <sheetViews>
    <sheetView workbookViewId="0" topLeftCell="A1">
      <selection activeCell="I14" sqref="I14"/>
    </sheetView>
  </sheetViews>
  <sheetFormatPr defaultColWidth="12.57421875" defaultRowHeight="12.75"/>
  <cols>
    <col min="1" max="1" width="55.7109375" style="0" customWidth="1"/>
    <col min="2" max="2" width="11.421875" style="0" customWidth="1"/>
    <col min="3" max="3" width="12.57421875" style="0" customWidth="1"/>
    <col min="4" max="4" width="10.7109375" style="0" customWidth="1"/>
    <col min="5" max="5" width="8.140625" style="0" customWidth="1"/>
    <col min="6" max="6" width="7.421875" style="0" customWidth="1"/>
    <col min="7" max="7" width="9.57421875" style="0" customWidth="1"/>
    <col min="8" max="16384" width="11.57421875" style="0" customWidth="1"/>
  </cols>
  <sheetData>
    <row r="1" spans="1:7" ht="46.5" customHeight="1">
      <c r="A1" s="26" t="s">
        <v>34</v>
      </c>
      <c r="B1" s="26"/>
      <c r="C1" s="26"/>
      <c r="D1" s="26"/>
      <c r="E1" s="26"/>
      <c r="F1" s="26"/>
      <c r="G1" s="26"/>
    </row>
    <row r="2" spans="1:7" ht="12.75">
      <c r="A2" s="27"/>
      <c r="B2" s="24"/>
      <c r="C2" s="24"/>
      <c r="D2" s="24"/>
      <c r="E2" s="25"/>
      <c r="F2" s="25"/>
      <c r="G2" s="25"/>
    </row>
    <row r="3" spans="1:7" ht="23.25" customHeight="1">
      <c r="A3" s="2" t="s">
        <v>35</v>
      </c>
      <c r="B3" s="2"/>
      <c r="C3" s="2"/>
      <c r="D3" s="2"/>
      <c r="E3" s="2"/>
      <c r="F3" s="2"/>
      <c r="G3" s="2"/>
    </row>
    <row r="4" spans="1:7" ht="12.75">
      <c r="A4" s="28" t="s">
        <v>36</v>
      </c>
      <c r="B4" s="29" t="s">
        <v>2</v>
      </c>
      <c r="C4" s="29"/>
      <c r="D4" s="29" t="s">
        <v>3</v>
      </c>
      <c r="E4" s="30" t="s">
        <v>4</v>
      </c>
      <c r="F4" s="30"/>
      <c r="G4" s="30"/>
    </row>
    <row r="5" spans="1:7" ht="12.75">
      <c r="A5" s="31" t="s">
        <v>37</v>
      </c>
      <c r="B5" s="32"/>
      <c r="C5" s="33"/>
      <c r="D5" s="33">
        <f>SUM(C6:C29)</f>
        <v>7586806</v>
      </c>
      <c r="E5" s="34"/>
      <c r="F5" s="34"/>
      <c r="G5" s="34">
        <f>SUM(F6:F29)</f>
        <v>0.14347975267747307</v>
      </c>
    </row>
    <row r="6" spans="1:7" ht="12.75">
      <c r="A6" s="35" t="s">
        <v>38</v>
      </c>
      <c r="B6" s="32"/>
      <c r="C6" s="32">
        <v>3757116</v>
      </c>
      <c r="D6" s="32"/>
      <c r="E6" s="36"/>
      <c r="F6" s="36">
        <f>SUM(E7:E8)</f>
        <v>0.07105362578937394</v>
      </c>
      <c r="G6" s="36"/>
    </row>
    <row r="7" spans="1:7" ht="12.75">
      <c r="A7" s="37" t="s">
        <v>39</v>
      </c>
      <c r="B7" s="32">
        <v>6627</v>
      </c>
      <c r="C7" s="32"/>
      <c r="D7" s="32"/>
      <c r="E7" s="36">
        <f>B7/$D$58</f>
        <v>0.00012532814480739512</v>
      </c>
      <c r="F7" s="36"/>
      <c r="G7" s="36"/>
    </row>
    <row r="8" spans="1:7" ht="12.75">
      <c r="A8" s="37" t="s">
        <v>40</v>
      </c>
      <c r="B8" s="32">
        <v>3750489</v>
      </c>
      <c r="C8" s="32"/>
      <c r="D8" s="32"/>
      <c r="E8" s="36">
        <f>B8/$D$58</f>
        <v>0.07092829764456654</v>
      </c>
      <c r="F8" s="36"/>
      <c r="G8" s="36"/>
    </row>
    <row r="9" spans="1:7" ht="12.75">
      <c r="A9" s="37" t="s">
        <v>41</v>
      </c>
      <c r="B9" s="32"/>
      <c r="C9" s="32"/>
      <c r="D9" s="32"/>
      <c r="E9" s="36"/>
      <c r="F9" s="36"/>
      <c r="G9" s="36"/>
    </row>
    <row r="10" spans="1:7" ht="10.5" customHeight="1">
      <c r="A10" s="37" t="s">
        <v>42</v>
      </c>
      <c r="B10" s="32"/>
      <c r="C10" s="32"/>
      <c r="D10" s="32"/>
      <c r="E10" s="36"/>
      <c r="F10" s="36"/>
      <c r="G10" s="36"/>
    </row>
    <row r="11" spans="1:10" ht="12.75">
      <c r="A11" s="35" t="s">
        <v>43</v>
      </c>
      <c r="B11" s="32"/>
      <c r="C11" s="32">
        <v>3535696</v>
      </c>
      <c r="D11" s="32"/>
      <c r="E11" s="36"/>
      <c r="F11" s="36">
        <f>SUM(E12:E23)</f>
        <v>0.06686618685422176</v>
      </c>
      <c r="G11" s="36"/>
      <c r="I11" s="38"/>
      <c r="J11" s="16"/>
    </row>
    <row r="12" spans="1:10" ht="12.75">
      <c r="A12" s="37" t="s">
        <v>44</v>
      </c>
      <c r="B12" s="32"/>
      <c r="C12" s="32"/>
      <c r="D12" s="32"/>
      <c r="E12" s="36">
        <f>B12/$D$58</f>
        <v>0</v>
      </c>
      <c r="F12" s="36"/>
      <c r="G12" s="36"/>
      <c r="J12" s="16"/>
    </row>
    <row r="13" spans="1:10" ht="12.75">
      <c r="A13" s="37" t="s">
        <v>45</v>
      </c>
      <c r="B13" s="32"/>
      <c r="C13" s="32"/>
      <c r="D13" s="32"/>
      <c r="E13" s="36">
        <f>B13/$D$58</f>
        <v>0</v>
      </c>
      <c r="F13" s="36"/>
      <c r="G13" s="36"/>
      <c r="J13" s="39"/>
    </row>
    <row r="14" spans="1:7" ht="12.75">
      <c r="A14" s="37" t="s">
        <v>46</v>
      </c>
      <c r="B14" s="32">
        <v>83670</v>
      </c>
      <c r="C14" s="32"/>
      <c r="D14" s="32"/>
      <c r="E14" s="36">
        <f>B14/$D$58</f>
        <v>0.0015823458391481437</v>
      </c>
      <c r="F14" s="36"/>
      <c r="G14" s="36"/>
    </row>
    <row r="15" spans="1:7" ht="12.75">
      <c r="A15" s="37" t="s">
        <v>47</v>
      </c>
      <c r="B15" s="32">
        <v>1036979</v>
      </c>
      <c r="C15" s="32"/>
      <c r="D15" s="32"/>
      <c r="E15" s="36">
        <f>B15/$D$58</f>
        <v>0.019611084091478465</v>
      </c>
      <c r="F15" s="36"/>
      <c r="G15" s="36"/>
    </row>
    <row r="16" spans="1:7" ht="12.75">
      <c r="A16" s="37" t="s">
        <v>48</v>
      </c>
      <c r="B16" s="32">
        <v>699402</v>
      </c>
      <c r="C16" s="32"/>
      <c r="D16" s="32"/>
      <c r="E16" s="36">
        <f>B16/$D$58</f>
        <v>0.013226913404946696</v>
      </c>
      <c r="F16" s="36"/>
      <c r="G16" s="36"/>
    </row>
    <row r="17" spans="1:15" ht="12.75">
      <c r="A17" s="37" t="s">
        <v>49</v>
      </c>
      <c r="B17" s="32">
        <v>30008</v>
      </c>
      <c r="C17" s="32"/>
      <c r="D17" s="32"/>
      <c r="E17" s="36">
        <f>B17/$D$58</f>
        <v>0.0005675036923766882</v>
      </c>
      <c r="F17" s="36"/>
      <c r="G17" s="36"/>
      <c r="M17" s="40"/>
      <c r="O17" s="40"/>
    </row>
    <row r="18" spans="1:18" ht="12.75">
      <c r="A18" s="37" t="s">
        <v>50</v>
      </c>
      <c r="B18" s="32"/>
      <c r="C18" s="32"/>
      <c r="D18" s="32"/>
      <c r="E18" s="36">
        <f>B18/$D$58</f>
        <v>0</v>
      </c>
      <c r="F18" s="36"/>
      <c r="G18" s="36"/>
      <c r="R18" s="16"/>
    </row>
    <row r="19" spans="1:17" ht="12.75">
      <c r="A19" s="37" t="s">
        <v>51</v>
      </c>
      <c r="B19" s="41">
        <v>610035</v>
      </c>
      <c r="C19" s="32"/>
      <c r="D19" s="32"/>
      <c r="E19" s="36">
        <f>B19/$D$58</f>
        <v>0.011536827345341675</v>
      </c>
      <c r="F19" s="36"/>
      <c r="G19" s="36"/>
      <c r="M19" s="16"/>
      <c r="O19" s="16"/>
      <c r="Q19" s="16"/>
    </row>
    <row r="20" spans="1:16" ht="12.75">
      <c r="A20" s="37" t="s">
        <v>52</v>
      </c>
      <c r="B20" s="41">
        <v>102331</v>
      </c>
      <c r="C20" s="32"/>
      <c r="D20" s="32"/>
      <c r="E20" s="36">
        <f>B20/$D$58</f>
        <v>0.0019352579427019088</v>
      </c>
      <c r="F20" s="36"/>
      <c r="G20" s="36"/>
      <c r="M20" s="42"/>
      <c r="O20" s="42"/>
      <c r="P20" s="16"/>
    </row>
    <row r="21" spans="1:7" ht="12.75">
      <c r="A21" s="37" t="s">
        <v>53</v>
      </c>
      <c r="B21" s="41">
        <v>1042139</v>
      </c>
      <c r="C21" s="32"/>
      <c r="D21" s="32"/>
      <c r="E21" s="36">
        <f>B21/$D$58</f>
        <v>0.019708668704003913</v>
      </c>
      <c r="F21" s="36"/>
      <c r="G21" s="36"/>
    </row>
    <row r="22" spans="1:15" ht="12.75">
      <c r="A22" s="37" t="s">
        <v>54</v>
      </c>
      <c r="B22" s="32">
        <v>-100408</v>
      </c>
      <c r="C22" s="32"/>
      <c r="D22" s="32"/>
      <c r="E22" s="36">
        <f>B22/$D$58</f>
        <v>-0.0018988906539642264</v>
      </c>
      <c r="F22" s="36"/>
      <c r="G22" s="36"/>
      <c r="M22" s="16"/>
      <c r="O22" s="16"/>
    </row>
    <row r="23" spans="1:15" ht="12.75">
      <c r="A23" s="37" t="s">
        <v>55</v>
      </c>
      <c r="B23" s="32">
        <v>31540</v>
      </c>
      <c r="C23" s="32"/>
      <c r="D23" s="32"/>
      <c r="E23" s="36">
        <f>B23/$D$58</f>
        <v>0.0005964764881885079</v>
      </c>
      <c r="F23" s="36"/>
      <c r="G23" s="36"/>
      <c r="M23" s="16"/>
      <c r="O23" s="16"/>
    </row>
    <row r="24" spans="1:7" ht="12.75">
      <c r="A24" s="37" t="s">
        <v>56</v>
      </c>
      <c r="B24" s="32"/>
      <c r="C24" s="32"/>
      <c r="D24" s="32"/>
      <c r="E24" s="36"/>
      <c r="F24" s="36"/>
      <c r="G24" s="36"/>
    </row>
    <row r="25" spans="1:7" ht="12.75">
      <c r="A25" s="35" t="s">
        <v>57</v>
      </c>
      <c r="B25" s="32"/>
      <c r="C25" s="32">
        <v>293994</v>
      </c>
      <c r="D25" s="32"/>
      <c r="E25" s="36"/>
      <c r="F25" s="36">
        <f>SUM(E26:E27)</f>
        <v>0.005559940033877368</v>
      </c>
      <c r="G25" s="36"/>
    </row>
    <row r="26" spans="1:7" ht="12.75">
      <c r="A26" s="37" t="s">
        <v>58</v>
      </c>
      <c r="B26" s="32">
        <v>33714</v>
      </c>
      <c r="C26" s="32"/>
      <c r="D26" s="32"/>
      <c r="E26" s="36">
        <f>B26/$D$58</f>
        <v>0.0006375906253261685</v>
      </c>
      <c r="F26" s="36"/>
      <c r="G26" s="36"/>
    </row>
    <row r="27" spans="1:7" ht="12.75">
      <c r="A27" s="37" t="s">
        <v>59</v>
      </c>
      <c r="B27" s="32">
        <v>260280</v>
      </c>
      <c r="C27" s="32"/>
      <c r="D27" s="32"/>
      <c r="E27" s="36">
        <f>B27/$D$58</f>
        <v>0.004922349408551199</v>
      </c>
      <c r="F27" s="36"/>
      <c r="G27" s="36"/>
    </row>
    <row r="28" spans="1:7" ht="12.75">
      <c r="A28" s="37" t="s">
        <v>60</v>
      </c>
      <c r="B28" s="32"/>
      <c r="C28" s="32"/>
      <c r="D28" s="32"/>
      <c r="E28" s="36"/>
      <c r="F28" s="36"/>
      <c r="G28" s="36"/>
    </row>
    <row r="29" spans="1:7" ht="12.75">
      <c r="A29" s="37" t="s">
        <v>61</v>
      </c>
      <c r="C29" s="32"/>
      <c r="D29" s="32"/>
      <c r="E29" s="36"/>
      <c r="F29" s="36"/>
      <c r="G29" s="36"/>
    </row>
    <row r="30" spans="1:7" ht="12.75">
      <c r="A30" s="31" t="s">
        <v>62</v>
      </c>
      <c r="B30" s="32"/>
      <c r="C30" s="33"/>
      <c r="D30" s="33">
        <f>SUM(C31:C57)</f>
        <v>45290383</v>
      </c>
      <c r="E30" s="34"/>
      <c r="F30" s="34"/>
      <c r="G30" s="34">
        <f>SUM(F31:F57)</f>
        <v>0.8565202473225269</v>
      </c>
    </row>
    <row r="31" spans="1:7" ht="12.75">
      <c r="A31" s="35" t="s">
        <v>63</v>
      </c>
      <c r="B31" s="32"/>
      <c r="C31" s="32">
        <v>43187608</v>
      </c>
      <c r="D31" s="32"/>
      <c r="E31" s="36"/>
      <c r="F31" s="36">
        <f>SUM(E32:E41)</f>
        <v>0.8167530993374099</v>
      </c>
      <c r="G31" s="36"/>
    </row>
    <row r="32" spans="1:7" ht="12.75">
      <c r="A32" s="37" t="s">
        <v>64</v>
      </c>
      <c r="B32" s="32">
        <v>41094367</v>
      </c>
      <c r="C32" s="32"/>
      <c r="D32" s="32"/>
      <c r="E32" s="36">
        <f>B32/$D$58</f>
        <v>0.7771662559445057</v>
      </c>
      <c r="F32" s="36"/>
      <c r="G32" s="36"/>
    </row>
    <row r="33" spans="1:7" ht="12.75">
      <c r="A33" s="37" t="s">
        <v>65</v>
      </c>
      <c r="B33" s="32">
        <v>14627892</v>
      </c>
      <c r="C33" s="32"/>
      <c r="D33" s="32"/>
      <c r="E33" s="36">
        <f>B33/$D$58</f>
        <v>0.2766389869930491</v>
      </c>
      <c r="F33" s="36"/>
      <c r="G33" s="36"/>
    </row>
    <row r="34" spans="1:7" ht="12.75">
      <c r="A34" s="37" t="s">
        <v>66</v>
      </c>
      <c r="B34" s="32">
        <v>432277</v>
      </c>
      <c r="C34" s="32"/>
      <c r="D34" s="32"/>
      <c r="E34" s="36">
        <f>B34/$D$58</f>
        <v>0.008175113090826367</v>
      </c>
      <c r="F34" s="36"/>
      <c r="G34" s="36"/>
    </row>
    <row r="35" spans="1:7" ht="12.75">
      <c r="A35" s="37" t="s">
        <v>67</v>
      </c>
      <c r="B35" s="32">
        <v>972249</v>
      </c>
      <c r="C35" s="32"/>
      <c r="D35" s="32"/>
      <c r="E35" s="36">
        <f>B35/$D$58</f>
        <v>0.01838692673318924</v>
      </c>
      <c r="F35" s="36"/>
      <c r="G35" s="36"/>
    </row>
    <row r="36" spans="1:7" ht="12.75">
      <c r="A36" s="37" t="s">
        <v>68</v>
      </c>
      <c r="B36" s="32">
        <v>744844</v>
      </c>
      <c r="C36" s="32"/>
      <c r="D36" s="32"/>
      <c r="E36" s="36">
        <f>B36/$D$58</f>
        <v>0.014086300994555516</v>
      </c>
      <c r="F36" s="36"/>
      <c r="G36" s="36"/>
    </row>
    <row r="37" spans="1:7" ht="12.75">
      <c r="A37" s="37" t="s">
        <v>69</v>
      </c>
      <c r="B37" s="32">
        <v>189732</v>
      </c>
      <c r="C37" s="32"/>
      <c r="D37" s="32"/>
      <c r="E37" s="36">
        <f>B37/$D$58</f>
        <v>0.0035881635084648693</v>
      </c>
      <c r="F37" s="36"/>
      <c r="G37" s="36"/>
    </row>
    <row r="38" spans="1:7" ht="12.75">
      <c r="A38" s="37" t="s">
        <v>70</v>
      </c>
      <c r="B38" s="32">
        <v>240705</v>
      </c>
      <c r="C38" s="32"/>
      <c r="D38" s="32"/>
      <c r="E38" s="36">
        <f>B38/$D$58</f>
        <v>0.004552151968592733</v>
      </c>
      <c r="F38" s="36"/>
      <c r="G38" s="36"/>
    </row>
    <row r="39" spans="1:7" ht="12.75">
      <c r="A39" s="37" t="s">
        <v>71</v>
      </c>
      <c r="B39" s="32">
        <v>-15547895</v>
      </c>
      <c r="C39" s="32"/>
      <c r="D39" s="32"/>
      <c r="E39" s="36">
        <f>B39/$D$58</f>
        <v>-0.29403785061267157</v>
      </c>
      <c r="F39" s="36"/>
      <c r="G39" s="36"/>
    </row>
    <row r="40" spans="1:7" ht="12.75">
      <c r="A40" s="37" t="s">
        <v>72</v>
      </c>
      <c r="B40" s="32"/>
      <c r="C40" s="32"/>
      <c r="D40" s="32"/>
      <c r="E40" s="36">
        <f>B40/$D$58</f>
        <v>0</v>
      </c>
      <c r="F40" s="36"/>
      <c r="G40" s="36"/>
    </row>
    <row r="41" spans="1:7" ht="12.75">
      <c r="A41" s="37" t="s">
        <v>73</v>
      </c>
      <c r="B41" s="32">
        <v>433437</v>
      </c>
      <c r="C41" s="32"/>
      <c r="D41" s="32"/>
      <c r="E41" s="36">
        <f>B41/$D$58</f>
        <v>0.008197050716897981</v>
      </c>
      <c r="F41" s="36"/>
      <c r="G41" s="36"/>
    </row>
    <row r="42" spans="1:7" ht="12.75">
      <c r="A42" s="35" t="s">
        <v>74</v>
      </c>
      <c r="B42" s="32"/>
      <c r="C42" s="32">
        <v>39013</v>
      </c>
      <c r="D42" s="32"/>
      <c r="E42" s="36"/>
      <c r="F42" s="36">
        <f>SUM(E43:E50)</f>
        <v>0.0007378039706308894</v>
      </c>
      <c r="G42" s="36"/>
    </row>
    <row r="43" spans="1:7" ht="12.75">
      <c r="A43" s="37" t="s">
        <v>75</v>
      </c>
      <c r="B43" s="32"/>
      <c r="C43" s="32"/>
      <c r="D43" s="32"/>
      <c r="E43" s="36">
        <f>B43/$D$58</f>
        <v>0</v>
      </c>
      <c r="F43" s="36"/>
      <c r="G43" s="36"/>
    </row>
    <row r="44" spans="1:7" ht="12.75">
      <c r="A44" s="37" t="s">
        <v>76</v>
      </c>
      <c r="B44" s="32">
        <v>3000</v>
      </c>
      <c r="C44" s="32"/>
      <c r="D44" s="32"/>
      <c r="E44" s="36">
        <f>B44/$D$58</f>
        <v>5.673523984037805E-05</v>
      </c>
      <c r="F44" s="36"/>
      <c r="G44" s="36"/>
    </row>
    <row r="45" spans="1:7" ht="12.75">
      <c r="A45" s="37" t="s">
        <v>77</v>
      </c>
      <c r="B45" s="32">
        <v>44576</v>
      </c>
      <c r="C45" s="32"/>
      <c r="D45" s="32"/>
      <c r="E45" s="36">
        <f>B45/$D$58</f>
        <v>0.000843010017041564</v>
      </c>
      <c r="F45" s="36"/>
      <c r="G45" s="36"/>
    </row>
    <row r="46" spans="1:7" ht="12.75">
      <c r="A46" s="37" t="s">
        <v>78</v>
      </c>
      <c r="B46" s="32"/>
      <c r="C46" s="32"/>
      <c r="D46" s="32"/>
      <c r="E46" s="36">
        <f>B46/$D$58</f>
        <v>0</v>
      </c>
      <c r="F46" s="36"/>
      <c r="G46" s="36"/>
    </row>
    <row r="47" spans="1:7" ht="12.75">
      <c r="A47" s="37" t="s">
        <v>79</v>
      </c>
      <c r="B47" s="32">
        <v>19348</v>
      </c>
      <c r="C47" s="32"/>
      <c r="D47" s="32"/>
      <c r="E47" s="36">
        <f>B47/$D$58</f>
        <v>0.0003659044734772115</v>
      </c>
      <c r="F47" s="36"/>
      <c r="G47" s="36"/>
    </row>
    <row r="48" spans="1:7" ht="12.75">
      <c r="A48" s="37" t="s">
        <v>73</v>
      </c>
      <c r="C48" s="32"/>
      <c r="D48" s="32"/>
      <c r="E48" s="36">
        <f>B48/$D$58</f>
        <v>0</v>
      </c>
      <c r="F48" s="36"/>
      <c r="G48" s="36"/>
    </row>
    <row r="49" spans="1:7" ht="12.75">
      <c r="A49" s="37" t="s">
        <v>80</v>
      </c>
      <c r="B49" s="32">
        <v>79976</v>
      </c>
      <c r="C49" s="32"/>
      <c r="D49" s="32"/>
      <c r="E49" s="36">
        <f>B49/$D$58</f>
        <v>0.001512485847158025</v>
      </c>
      <c r="F49" s="36"/>
      <c r="G49" s="36"/>
    </row>
    <row r="50" spans="1:7" ht="12.75">
      <c r="A50" s="37" t="s">
        <v>71</v>
      </c>
      <c r="B50" s="32">
        <v>-107887</v>
      </c>
      <c r="C50" s="32"/>
      <c r="D50" s="32"/>
      <c r="E50" s="36">
        <f>B50/$D$58</f>
        <v>-0.002040331606886289</v>
      </c>
      <c r="F50" s="36"/>
      <c r="G50" s="36"/>
    </row>
    <row r="51" spans="1:7" ht="12.75">
      <c r="A51" s="37" t="s">
        <v>72</v>
      </c>
      <c r="B51" s="32"/>
      <c r="C51" s="32"/>
      <c r="D51" s="32"/>
      <c r="E51" s="36"/>
      <c r="F51" s="36"/>
      <c r="G51" s="36"/>
    </row>
    <row r="52" spans="1:9" ht="12.75">
      <c r="A52" s="35" t="s">
        <v>81</v>
      </c>
      <c r="B52" s="32"/>
      <c r="C52" s="32">
        <v>2063762</v>
      </c>
      <c r="D52" s="32"/>
      <c r="E52" s="36"/>
      <c r="F52" s="36">
        <f>SUM(E53:E57)</f>
        <v>0.03902934401448609</v>
      </c>
      <c r="G52" s="36"/>
      <c r="I52" s="16"/>
    </row>
    <row r="53" spans="1:7" ht="12.75">
      <c r="A53" s="37" t="s">
        <v>82</v>
      </c>
      <c r="B53" s="32">
        <v>1962761</v>
      </c>
      <c r="C53" s="32"/>
      <c r="D53" s="32"/>
      <c r="E53" s="36">
        <f>B53/$D$58</f>
        <v>0.037119238694780086</v>
      </c>
      <c r="F53" s="36"/>
      <c r="G53" s="36"/>
    </row>
    <row r="54" spans="1:7" ht="12.75">
      <c r="A54" s="37" t="s">
        <v>83</v>
      </c>
      <c r="B54" s="32">
        <v>100000</v>
      </c>
      <c r="C54" s="32"/>
      <c r="D54" s="32"/>
      <c r="E54" s="36">
        <f>B54/$D$58</f>
        <v>0.001891174661345935</v>
      </c>
      <c r="F54" s="36"/>
      <c r="G54" s="36"/>
    </row>
    <row r="55" spans="1:7" ht="12.75">
      <c r="A55" s="37" t="s">
        <v>84</v>
      </c>
      <c r="B55" s="32">
        <v>1000</v>
      </c>
      <c r="C55" s="32"/>
      <c r="D55" s="32"/>
      <c r="E55" s="36">
        <f>B55/$D$58</f>
        <v>1.891174661345935E-05</v>
      </c>
      <c r="F55" s="36"/>
      <c r="G55" s="36"/>
    </row>
    <row r="56" spans="1:7" ht="12.75">
      <c r="A56" s="37" t="s">
        <v>85</v>
      </c>
      <c r="C56" s="32"/>
      <c r="D56" s="32"/>
      <c r="E56" s="36">
        <f>B56/$D$58</f>
        <v>0</v>
      </c>
      <c r="F56" s="36"/>
      <c r="G56" s="36"/>
    </row>
    <row r="57" spans="1:7" ht="12.75">
      <c r="A57" s="37" t="s">
        <v>86</v>
      </c>
      <c r="B57" s="32">
        <v>1</v>
      </c>
      <c r="C57" s="32"/>
      <c r="D57" s="32"/>
      <c r="E57" s="36">
        <f>B57/$D$58</f>
        <v>1.891174661345935E-08</v>
      </c>
      <c r="F57" s="36"/>
      <c r="G57" s="36"/>
    </row>
    <row r="58" spans="1:10" ht="12.75">
      <c r="A58" s="31" t="s">
        <v>87</v>
      </c>
      <c r="B58" s="32"/>
      <c r="C58" s="33"/>
      <c r="D58" s="33">
        <f>SUM(D5:D57)</f>
        <v>52877189</v>
      </c>
      <c r="E58" s="34"/>
      <c r="F58" s="34"/>
      <c r="G58" s="34">
        <f>SUM(G5:G57)</f>
        <v>0.9999999999999999</v>
      </c>
      <c r="J58" s="32"/>
    </row>
    <row r="59" spans="1:10" ht="17.25" customHeight="1">
      <c r="A59" s="2" t="s">
        <v>88</v>
      </c>
      <c r="B59" s="2"/>
      <c r="C59" s="2"/>
      <c r="D59" s="2"/>
      <c r="E59" s="2"/>
      <c r="F59" s="2"/>
      <c r="G59" s="2"/>
      <c r="J59" s="16"/>
    </row>
    <row r="60" spans="1:7" ht="12.75">
      <c r="A60" s="28" t="s">
        <v>89</v>
      </c>
      <c r="B60" s="29" t="s">
        <v>2</v>
      </c>
      <c r="C60" s="29"/>
      <c r="D60" s="29" t="s">
        <v>3</v>
      </c>
      <c r="E60" s="30" t="s">
        <v>4</v>
      </c>
      <c r="F60" s="30"/>
      <c r="G60" s="30"/>
    </row>
    <row r="61" spans="1:8" ht="12.75">
      <c r="A61" s="31" t="s">
        <v>90</v>
      </c>
      <c r="B61" s="32"/>
      <c r="C61" s="33"/>
      <c r="D61" s="33">
        <f>SUM(C62:C84)</f>
        <v>3609166</v>
      </c>
      <c r="E61" s="34"/>
      <c r="F61" s="34"/>
      <c r="G61" s="34">
        <f>SUM(F62:F97)</f>
        <v>0.06825563287791263</v>
      </c>
      <c r="H61" s="43"/>
    </row>
    <row r="62" spans="1:7" ht="12.75">
      <c r="A62" s="35" t="s">
        <v>91</v>
      </c>
      <c r="B62" s="32"/>
      <c r="C62" s="32">
        <v>2282916.2</v>
      </c>
      <c r="D62" s="32"/>
      <c r="E62" s="36"/>
      <c r="F62" s="36">
        <f>SUM(E63:E83)</f>
        <v>0.04317393271416149</v>
      </c>
      <c r="G62" s="36"/>
    </row>
    <row r="63" spans="1:7" ht="12.75">
      <c r="A63" s="37" t="s">
        <v>92</v>
      </c>
      <c r="B63" s="32">
        <v>770</v>
      </c>
      <c r="C63" s="32"/>
      <c r="D63" s="32"/>
      <c r="E63" s="36">
        <f>B63/$D$112</f>
        <v>1.45620448923637E-05</v>
      </c>
      <c r="F63" s="36"/>
      <c r="G63" s="36"/>
    </row>
    <row r="64" spans="1:7" ht="12.75">
      <c r="A64" s="37" t="s">
        <v>93</v>
      </c>
      <c r="B64" s="32">
        <v>637785</v>
      </c>
      <c r="C64" s="32"/>
      <c r="D64" s="32"/>
      <c r="E64" s="36">
        <f>B64/$D$112</f>
        <v>0.012061628313865171</v>
      </c>
      <c r="F64" s="36"/>
      <c r="G64" s="36"/>
    </row>
    <row r="65" spans="1:7" ht="12.75">
      <c r="A65" s="37" t="s">
        <v>94</v>
      </c>
      <c r="B65" s="32"/>
      <c r="C65" s="32"/>
      <c r="D65" s="32"/>
      <c r="E65" s="36">
        <f>B65/$D$112</f>
        <v>0</v>
      </c>
      <c r="F65" s="36"/>
      <c r="G65" s="36"/>
    </row>
    <row r="66" spans="1:7" ht="12.75">
      <c r="A66" s="37" t="s">
        <v>95</v>
      </c>
      <c r="B66" s="32"/>
      <c r="C66" s="32"/>
      <c r="D66" s="32"/>
      <c r="E66" s="36">
        <f>B66/$D$112</f>
        <v>0</v>
      </c>
      <c r="F66" s="36"/>
      <c r="G66" s="36"/>
    </row>
    <row r="67" spans="1:7" ht="12.75">
      <c r="A67" s="37" t="s">
        <v>96</v>
      </c>
      <c r="B67" s="32">
        <v>0</v>
      </c>
      <c r="C67" s="32"/>
      <c r="D67" s="32"/>
      <c r="E67" s="36">
        <f>B67/$D$112</f>
        <v>0</v>
      </c>
      <c r="F67" s="36"/>
      <c r="G67" s="36"/>
    </row>
    <row r="68" spans="1:7" ht="12.75">
      <c r="A68" s="37" t="s">
        <v>97</v>
      </c>
      <c r="B68" s="32">
        <v>602</v>
      </c>
      <c r="C68" s="32"/>
      <c r="D68" s="32"/>
      <c r="E68" s="36">
        <f>B68/$D$112</f>
        <v>1.138487146130253E-05</v>
      </c>
      <c r="F68" s="36"/>
      <c r="G68" s="36"/>
    </row>
    <row r="69" spans="1:7" ht="12.75">
      <c r="A69" s="37" t="s">
        <v>98</v>
      </c>
      <c r="B69" s="32">
        <v>2934</v>
      </c>
      <c r="C69" s="32"/>
      <c r="D69" s="32"/>
      <c r="E69" s="36">
        <f>B69/$D$112</f>
        <v>5.5487064563889736E-05</v>
      </c>
      <c r="F69" s="36"/>
      <c r="G69" s="36"/>
    </row>
    <row r="70" spans="1:7" ht="12.75">
      <c r="A70" s="37" t="s">
        <v>99</v>
      </c>
      <c r="B70" s="32">
        <v>218583</v>
      </c>
      <c r="C70" s="32"/>
      <c r="D70" s="32"/>
      <c r="E70" s="36">
        <f>B70/$D$112</f>
        <v>0.004133786310009785</v>
      </c>
      <c r="F70" s="36"/>
      <c r="G70" s="36"/>
    </row>
    <row r="71" spans="1:7" ht="12.75">
      <c r="A71" s="37" t="s">
        <v>100</v>
      </c>
      <c r="B71" s="32"/>
      <c r="C71" s="32"/>
      <c r="D71" s="32"/>
      <c r="E71" s="36">
        <f>B71/$D$112</f>
        <v>0</v>
      </c>
      <c r="F71" s="36"/>
      <c r="G71" s="36"/>
    </row>
    <row r="72" spans="1:7" ht="12.75">
      <c r="A72" s="37" t="s">
        <v>101</v>
      </c>
      <c r="B72" s="32"/>
      <c r="C72" s="32"/>
      <c r="D72" s="32"/>
      <c r="E72" s="36">
        <f>B72/$D$112</f>
        <v>0</v>
      </c>
      <c r="F72" s="36"/>
      <c r="G72" s="36"/>
    </row>
    <row r="73" spans="1:7" ht="12.75">
      <c r="A73" s="37" t="s">
        <v>102</v>
      </c>
      <c r="B73" s="32">
        <v>244411</v>
      </c>
      <c r="C73" s="32"/>
      <c r="D73" s="32"/>
      <c r="E73" s="36">
        <f>B73/$D$112</f>
        <v>0.004622238901542213</v>
      </c>
      <c r="F73" s="36"/>
      <c r="G73" s="36"/>
    </row>
    <row r="74" spans="1:7" ht="12.75">
      <c r="A74" s="37" t="s">
        <v>103</v>
      </c>
      <c r="B74" s="32">
        <v>181662</v>
      </c>
      <c r="C74" s="32"/>
      <c r="D74" s="32"/>
      <c r="E74" s="36">
        <f>B74/$D$112</f>
        <v>0.0034355457132942526</v>
      </c>
      <c r="F74" s="36"/>
      <c r="G74" s="36"/>
    </row>
    <row r="75" spans="1:7" ht="12.75">
      <c r="A75" s="37" t="s">
        <v>104</v>
      </c>
      <c r="B75" s="32">
        <v>176063</v>
      </c>
      <c r="C75" s="32"/>
      <c r="D75" s="32"/>
      <c r="E75" s="36">
        <f>B75/$D$112</f>
        <v>0.0033296588440054936</v>
      </c>
      <c r="F75" s="36"/>
      <c r="G75" s="36"/>
    </row>
    <row r="76" spans="1:7" ht="12.75">
      <c r="A76" s="37" t="s">
        <v>105</v>
      </c>
      <c r="B76" s="32">
        <v>23117</v>
      </c>
      <c r="C76" s="32"/>
      <c r="D76" s="32"/>
      <c r="E76" s="36">
        <f>B76/$D$112</f>
        <v>0.0004371828464633398</v>
      </c>
      <c r="F76" s="36"/>
      <c r="G76" s="36"/>
    </row>
    <row r="77" spans="1:7" ht="12.75">
      <c r="A77" s="37" t="s">
        <v>106</v>
      </c>
      <c r="B77" s="32">
        <v>713449</v>
      </c>
      <c r="C77" s="32"/>
      <c r="D77" s="32"/>
      <c r="E77" s="36">
        <f>B77/$D$112</f>
        <v>0.01349256670962596</v>
      </c>
      <c r="F77" s="36"/>
      <c r="G77" s="36"/>
    </row>
    <row r="78" spans="1:7" ht="12.75">
      <c r="A78" s="37" t="s">
        <v>107</v>
      </c>
      <c r="B78" s="32"/>
      <c r="C78" s="32"/>
      <c r="D78" s="32"/>
      <c r="E78" s="36">
        <f>B78/$D$112</f>
        <v>0</v>
      </c>
      <c r="F78" s="36"/>
      <c r="G78" s="36"/>
    </row>
    <row r="79" spans="1:7" ht="12.75">
      <c r="A79" s="37" t="s">
        <v>108</v>
      </c>
      <c r="B79" s="41">
        <v>67670.2</v>
      </c>
      <c r="C79" s="32"/>
      <c r="D79" s="32"/>
      <c r="E79" s="36">
        <f>B79/$D$112</f>
        <v>0.001279761675682117</v>
      </c>
      <c r="F79" s="36"/>
      <c r="G79" s="36"/>
    </row>
    <row r="80" spans="1:7" ht="12.75">
      <c r="A80" s="37" t="s">
        <v>109</v>
      </c>
      <c r="B80" s="32"/>
      <c r="C80" s="32"/>
      <c r="D80" s="32"/>
      <c r="E80" s="36">
        <f>B80/$D$112</f>
        <v>0</v>
      </c>
      <c r="F80" s="36"/>
      <c r="G80" s="36"/>
    </row>
    <row r="81" spans="1:7" ht="12.75">
      <c r="A81" s="37" t="s">
        <v>110</v>
      </c>
      <c r="B81" s="32"/>
      <c r="C81" s="32"/>
      <c r="D81" s="32"/>
      <c r="E81" s="36">
        <f>B81/$D$112</f>
        <v>0</v>
      </c>
      <c r="F81" s="36"/>
      <c r="G81" s="36"/>
    </row>
    <row r="82" spans="1:7" ht="12.75">
      <c r="A82" s="37" t="s">
        <v>111</v>
      </c>
      <c r="B82" s="32"/>
      <c r="C82" s="32"/>
      <c r="D82" s="32"/>
      <c r="E82" s="36">
        <f>B82/$D$112</f>
        <v>0</v>
      </c>
      <c r="F82" s="36"/>
      <c r="G82" s="36"/>
    </row>
    <row r="83" spans="1:7" ht="12.75">
      <c r="A83" s="37" t="s">
        <v>112</v>
      </c>
      <c r="B83" s="32">
        <v>15870</v>
      </c>
      <c r="C83" s="32"/>
      <c r="D83" s="32"/>
      <c r="E83" s="36">
        <f>B83/$D$112</f>
        <v>0.0003001294187555999</v>
      </c>
      <c r="F83" s="36"/>
      <c r="G83" s="36"/>
    </row>
    <row r="84" spans="1:7" ht="12.75">
      <c r="A84" s="35" t="s">
        <v>113</v>
      </c>
      <c r="B84" s="32"/>
      <c r="C84" s="32">
        <v>1326249.8</v>
      </c>
      <c r="D84" s="32"/>
      <c r="E84" s="36"/>
      <c r="F84" s="36">
        <f>SUM(E85:E97)</f>
        <v>0.02508170016375114</v>
      </c>
      <c r="G84" s="36"/>
    </row>
    <row r="85" spans="1:7" ht="12.75">
      <c r="A85" s="37" t="s">
        <v>114</v>
      </c>
      <c r="B85" s="32"/>
      <c r="C85" s="32"/>
      <c r="D85" s="32"/>
      <c r="E85" s="36">
        <f>B85/$D$112</f>
        <v>0</v>
      </c>
      <c r="F85" s="36"/>
      <c r="G85" s="36"/>
    </row>
    <row r="86" spans="1:7" ht="12.75">
      <c r="A86" s="37" t="s">
        <v>115</v>
      </c>
      <c r="B86" s="32"/>
      <c r="C86" s="32"/>
      <c r="D86" s="32"/>
      <c r="E86" s="36">
        <f>B86/$D$112</f>
        <v>0</v>
      </c>
      <c r="F86" s="36"/>
      <c r="G86" s="36"/>
    </row>
    <row r="87" spans="1:7" ht="12.75">
      <c r="A87" s="37" t="s">
        <v>116</v>
      </c>
      <c r="B87" s="32"/>
      <c r="C87" s="32"/>
      <c r="D87" s="32"/>
      <c r="E87" s="36">
        <f>B87/$D$112</f>
        <v>0</v>
      </c>
      <c r="F87" s="36"/>
      <c r="G87" s="36"/>
    </row>
    <row r="88" spans="1:7" ht="12.75">
      <c r="A88" s="37" t="s">
        <v>117</v>
      </c>
      <c r="B88" s="32"/>
      <c r="C88" s="32"/>
      <c r="D88" s="32"/>
      <c r="E88" s="36">
        <f>B88/$D$112</f>
        <v>0</v>
      </c>
      <c r="F88" s="36"/>
      <c r="G88" s="36"/>
    </row>
    <row r="89" spans="1:7" ht="12.75">
      <c r="A89" s="37" t="s">
        <v>118</v>
      </c>
      <c r="B89" s="32"/>
      <c r="C89" s="32"/>
      <c r="D89" s="32"/>
      <c r="E89" s="36">
        <f>B89/$D$112</f>
        <v>0</v>
      </c>
      <c r="F89" s="36"/>
      <c r="G89" s="36"/>
    </row>
    <row r="90" spans="1:7" ht="12.75">
      <c r="A90" s="37" t="s">
        <v>119</v>
      </c>
      <c r="B90" s="32"/>
      <c r="C90" s="32"/>
      <c r="D90" s="32"/>
      <c r="E90" s="36">
        <f>B90/$D$112</f>
        <v>0</v>
      </c>
      <c r="F90" s="36"/>
      <c r="G90" s="36"/>
    </row>
    <row r="91" spans="1:7" ht="12.75">
      <c r="A91" s="37" t="s">
        <v>120</v>
      </c>
      <c r="B91" s="32"/>
      <c r="C91" s="32"/>
      <c r="D91" s="32"/>
      <c r="E91" s="36">
        <f>B91/$D$112</f>
        <v>0</v>
      </c>
      <c r="F91" s="36"/>
      <c r="G91" s="36"/>
    </row>
    <row r="92" spans="1:7" ht="12.75">
      <c r="A92" s="37" t="s">
        <v>121</v>
      </c>
      <c r="B92" s="32"/>
      <c r="C92" s="32"/>
      <c r="D92" s="32"/>
      <c r="E92" s="36">
        <f>B92/$D$112</f>
        <v>0</v>
      </c>
      <c r="F92" s="36"/>
      <c r="G92" s="36"/>
    </row>
    <row r="93" spans="1:7" ht="12.75">
      <c r="A93" s="37" t="s">
        <v>122</v>
      </c>
      <c r="B93" s="32">
        <v>237099</v>
      </c>
      <c r="C93" s="32"/>
      <c r="D93" s="32"/>
      <c r="E93" s="36">
        <f>B93/$D$112</f>
        <v>0.004483956210304598</v>
      </c>
      <c r="F93" s="36"/>
      <c r="G93" s="36"/>
    </row>
    <row r="94" spans="1:7" ht="12.75">
      <c r="A94" s="37" t="s">
        <v>123</v>
      </c>
      <c r="B94" s="32">
        <v>167816</v>
      </c>
      <c r="C94" s="32"/>
      <c r="D94" s="32"/>
      <c r="E94" s="36">
        <f>B94/$D$112</f>
        <v>0.003173693669684294</v>
      </c>
      <c r="F94" s="36"/>
      <c r="G94" s="36"/>
    </row>
    <row r="95" spans="1:7" ht="12.75">
      <c r="A95" s="37" t="s">
        <v>124</v>
      </c>
      <c r="B95" s="32">
        <v>785</v>
      </c>
      <c r="C95" s="32"/>
      <c r="D95" s="32"/>
      <c r="E95" s="36">
        <f>B95/$D$112</f>
        <v>1.484572109156559E-05</v>
      </c>
      <c r="F95" s="36"/>
      <c r="G95" s="36"/>
    </row>
    <row r="96" spans="1:7" ht="12.75">
      <c r="A96" s="37" t="s">
        <v>125</v>
      </c>
      <c r="B96" s="32">
        <v>920549.8</v>
      </c>
      <c r="C96" s="32"/>
      <c r="D96" s="32"/>
      <c r="E96" s="36">
        <f>B96/$D$112</f>
        <v>0.017409204562670682</v>
      </c>
      <c r="F96" s="36"/>
      <c r="G96" s="36"/>
    </row>
    <row r="97" spans="1:7" ht="12.75">
      <c r="A97" s="37" t="s">
        <v>126</v>
      </c>
      <c r="B97" s="32"/>
      <c r="C97" s="32"/>
      <c r="D97" s="32"/>
      <c r="E97" s="36">
        <f>B97/$D$112</f>
        <v>0</v>
      </c>
      <c r="F97" s="36"/>
      <c r="G97" s="36"/>
    </row>
    <row r="98" spans="1:7" ht="12.75">
      <c r="A98" s="31" t="s">
        <v>127</v>
      </c>
      <c r="B98" s="32"/>
      <c r="C98" s="33"/>
      <c r="D98" s="33">
        <f>SUM(C99:C110)</f>
        <v>49268023</v>
      </c>
      <c r="E98" s="34"/>
      <c r="F98" s="34"/>
      <c r="G98" s="34">
        <f>SUM(F99:F111)</f>
        <v>0.9317443671220873</v>
      </c>
    </row>
    <row r="99" spans="1:7" ht="12.75">
      <c r="A99" s="35" t="s">
        <v>128</v>
      </c>
      <c r="B99" s="32"/>
      <c r="C99" s="32">
        <v>49268023</v>
      </c>
      <c r="D99" s="32"/>
      <c r="E99" s="36"/>
      <c r="F99" s="36">
        <f>SUM(E100:E111)</f>
        <v>0.9317443671220873</v>
      </c>
      <c r="G99" s="36"/>
    </row>
    <row r="100" spans="1:7" ht="12.75">
      <c r="A100" s="37" t="s">
        <v>129</v>
      </c>
      <c r="B100" s="32">
        <v>3718584</v>
      </c>
      <c r="C100" s="32"/>
      <c r="D100" s="32"/>
      <c r="E100" s="36">
        <f>B100/$D$112</f>
        <v>0.07032491836886412</v>
      </c>
      <c r="F100" s="36"/>
      <c r="G100" s="36"/>
    </row>
    <row r="101" spans="1:7" ht="12.75">
      <c r="A101" s="37" t="s">
        <v>130</v>
      </c>
      <c r="B101" s="32">
        <v>-1000</v>
      </c>
      <c r="C101" s="32"/>
      <c r="D101" s="32"/>
      <c r="E101" s="36">
        <f>B101/$D$112</f>
        <v>-1.891174661345935E-05</v>
      </c>
      <c r="F101" s="36"/>
      <c r="G101" s="36"/>
    </row>
    <row r="102" spans="1:7" ht="12.75">
      <c r="A102" s="37" t="s">
        <v>131</v>
      </c>
      <c r="B102" s="32">
        <v>41663058</v>
      </c>
      <c r="C102" s="32"/>
      <c r="D102" s="32"/>
      <c r="E102" s="36">
        <f>B102/$D$112</f>
        <v>0.7879211960378605</v>
      </c>
      <c r="F102" s="36"/>
      <c r="G102" s="36"/>
    </row>
    <row r="103" spans="1:7" ht="12.75">
      <c r="A103" s="37" t="s">
        <v>132</v>
      </c>
      <c r="B103" s="32">
        <v>-38000</v>
      </c>
      <c r="C103" s="32"/>
      <c r="D103" s="32"/>
      <c r="E103" s="36">
        <f>B103/$D$112</f>
        <v>-0.0007186463713114553</v>
      </c>
      <c r="F103" s="36"/>
      <c r="G103" s="36"/>
    </row>
    <row r="104" spans="1:7" ht="12.75">
      <c r="A104" s="37" t="s">
        <v>133</v>
      </c>
      <c r="B104" s="32">
        <v>0</v>
      </c>
      <c r="C104" s="32"/>
      <c r="D104" s="32"/>
      <c r="E104" s="36">
        <f>B104/$D$112</f>
        <v>0</v>
      </c>
      <c r="F104" s="36"/>
      <c r="G104" s="36"/>
    </row>
    <row r="105" spans="1:7" ht="12.75">
      <c r="A105" s="37" t="s">
        <v>134</v>
      </c>
      <c r="B105" s="32">
        <v>277724</v>
      </c>
      <c r="C105" s="32"/>
      <c r="D105" s="32"/>
      <c r="E105" s="36">
        <f>B105/$D$112</f>
        <v>0.005252245916476384</v>
      </c>
      <c r="F105" s="36"/>
      <c r="G105" s="36"/>
    </row>
    <row r="106" spans="1:7" ht="12.75">
      <c r="A106" s="37" t="s">
        <v>135</v>
      </c>
      <c r="B106" s="32">
        <v>23000</v>
      </c>
      <c r="C106" s="32"/>
      <c r="D106" s="32"/>
      <c r="E106" s="36">
        <f>B106/$D$112</f>
        <v>0.00043497017210956506</v>
      </c>
      <c r="F106" s="36"/>
      <c r="G106" s="36"/>
    </row>
    <row r="107" spans="1:7" ht="12.75">
      <c r="A107" s="37" t="s">
        <v>136</v>
      </c>
      <c r="B107" s="32"/>
      <c r="C107" s="32"/>
      <c r="D107" s="32"/>
      <c r="E107" s="36">
        <f>B107/$D$112</f>
        <v>0</v>
      </c>
      <c r="F107" s="36"/>
      <c r="G107" s="36"/>
    </row>
    <row r="108" spans="1:7" ht="12.75">
      <c r="A108" s="37" t="s">
        <v>137</v>
      </c>
      <c r="B108" s="32">
        <v>2639780</v>
      </c>
      <c r="C108" s="32"/>
      <c r="D108" s="32"/>
      <c r="E108" s="36">
        <f>B108/$D$112</f>
        <v>0.049922850475277725</v>
      </c>
      <c r="F108" s="36"/>
      <c r="G108" s="36"/>
    </row>
    <row r="109" spans="1:7" ht="12.75">
      <c r="A109" s="37" t="s">
        <v>138</v>
      </c>
      <c r="B109" s="32"/>
      <c r="C109" s="32"/>
      <c r="D109" s="32"/>
      <c r="E109" s="36">
        <f>B109/$D$112</f>
        <v>0</v>
      </c>
      <c r="F109" s="36"/>
      <c r="G109" s="36"/>
    </row>
    <row r="110" spans="1:7" ht="12.75">
      <c r="A110" s="37" t="s">
        <v>139</v>
      </c>
      <c r="B110" s="32">
        <v>984877</v>
      </c>
      <c r="C110" s="32"/>
      <c r="D110" s="32"/>
      <c r="E110" s="36">
        <f>B110/$D$112</f>
        <v>0.018625744269424004</v>
      </c>
      <c r="F110" s="36"/>
      <c r="G110" s="36"/>
    </row>
    <row r="111" spans="1:7" ht="12.75">
      <c r="A111" s="37" t="s">
        <v>140</v>
      </c>
      <c r="B111" s="32"/>
      <c r="C111" s="32"/>
      <c r="D111" s="32"/>
      <c r="E111" s="36">
        <f>B111/$D$112</f>
        <v>0</v>
      </c>
      <c r="F111" s="36"/>
      <c r="G111" s="36"/>
    </row>
    <row r="112" spans="1:10" ht="12.75">
      <c r="A112" s="31" t="s">
        <v>141</v>
      </c>
      <c r="B112" s="32"/>
      <c r="C112" s="32"/>
      <c r="D112" s="33">
        <f>SUM(D61:D111)</f>
        <v>52877189</v>
      </c>
      <c r="E112" s="36"/>
      <c r="F112" s="36"/>
      <c r="G112" s="34">
        <f>SUM(G61:G111)</f>
        <v>0.9999999999999999</v>
      </c>
      <c r="J112" s="16"/>
    </row>
    <row r="113" ht="12.75">
      <c r="J113" s="16"/>
    </row>
    <row r="115" ht="12.75">
      <c r="D115" s="16">
        <f>D112-D58</f>
        <v>0</v>
      </c>
    </row>
  </sheetData>
  <sheetProtection selectLockedCells="1" selectUnlockedCells="1"/>
  <mergeCells count="7">
    <mergeCell ref="A1:G1"/>
    <mergeCell ref="A3:G3"/>
    <mergeCell ref="B4:C4"/>
    <mergeCell ref="E4:G4"/>
    <mergeCell ref="A59:G59"/>
    <mergeCell ref="B60:C60"/>
    <mergeCell ref="E60:G60"/>
  </mergeCells>
  <printOptions/>
  <pageMargins left="0.7875" right="0.7875" top="1.0527777777777778" bottom="1.0527777777777778" header="0.7875" footer="0.7875"/>
  <pageSetup horizontalDpi="300" verticalDpi="300" orientation="portrait" paperSize="9" scale="68"/>
  <headerFooter alignWithMargins="0">
    <oddHeader>&amp;C&amp;"Times New Roman,Normale"&amp;12&amp;A</oddHeader>
    <oddFooter>&amp;C&amp;"Times New Roman,Normale"&amp;12Pagina &amp;P</odd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22">
      <selection activeCell="F19" sqref="F19"/>
    </sheetView>
  </sheetViews>
  <sheetFormatPr defaultColWidth="12.57421875" defaultRowHeight="12.75"/>
  <cols>
    <col min="1" max="1" width="57.00390625" style="0" customWidth="1"/>
    <col min="2" max="2" width="26.421875" style="0" customWidth="1"/>
    <col min="3" max="3" width="11.00390625" style="0" customWidth="1"/>
    <col min="4" max="4" width="11.57421875" style="0" customWidth="1"/>
    <col min="5" max="5" width="11.140625" style="0" customWidth="1"/>
    <col min="6" max="6" width="11.00390625" style="0" customWidth="1"/>
    <col min="7" max="7" width="6.57421875" style="0" customWidth="1"/>
    <col min="8" max="8" width="11.57421875" style="0" customWidth="1"/>
    <col min="9" max="9" width="15.57421875" style="0" customWidth="1"/>
    <col min="10" max="10" width="13.00390625" style="0" customWidth="1"/>
    <col min="11" max="16384" width="11.57421875" style="0" customWidth="1"/>
  </cols>
  <sheetData>
    <row r="1" spans="1:4" ht="33" customHeight="1">
      <c r="A1" s="44" t="s">
        <v>142</v>
      </c>
      <c r="B1" s="44"/>
      <c r="D1" s="45"/>
    </row>
    <row r="2" spans="1:2" ht="12.75">
      <c r="A2" s="46" t="s">
        <v>143</v>
      </c>
      <c r="B2" s="47">
        <v>984877</v>
      </c>
    </row>
    <row r="3" spans="1:2" ht="12.75">
      <c r="A3" s="48" t="s">
        <v>144</v>
      </c>
      <c r="B3" s="24">
        <v>1613218</v>
      </c>
    </row>
    <row r="4" spans="1:2" ht="12.75">
      <c r="A4" s="48" t="s">
        <v>145</v>
      </c>
      <c r="B4" s="24">
        <v>0</v>
      </c>
    </row>
    <row r="5" spans="1:2" ht="12.75">
      <c r="A5" s="48" t="s">
        <v>146</v>
      </c>
      <c r="B5" s="24">
        <v>-37</v>
      </c>
    </row>
    <row r="6" spans="1:2" ht="12.75">
      <c r="A6" s="48" t="s">
        <v>147</v>
      </c>
      <c r="B6" s="24">
        <v>77633</v>
      </c>
    </row>
    <row r="7" spans="1:3" ht="12.75">
      <c r="A7" s="48" t="s">
        <v>148</v>
      </c>
      <c r="B7" s="24">
        <v>-1587642</v>
      </c>
      <c r="C7" s="16"/>
    </row>
    <row r="8" spans="1:2" ht="30" customHeight="1">
      <c r="A8" s="49" t="s">
        <v>149</v>
      </c>
      <c r="B8" s="50">
        <f>SUM(B2:B7)</f>
        <v>1088049</v>
      </c>
    </row>
    <row r="9" spans="1:2" ht="12.75">
      <c r="A9" s="48" t="s">
        <v>150</v>
      </c>
      <c r="B9" s="24">
        <v>-1178632</v>
      </c>
    </row>
    <row r="10" spans="1:2" ht="12.75">
      <c r="A10" s="48" t="s">
        <v>151</v>
      </c>
      <c r="B10" s="24">
        <v>-519</v>
      </c>
    </row>
    <row r="11" spans="1:2" ht="12.75">
      <c r="A11" s="48" t="s">
        <v>152</v>
      </c>
      <c r="B11" s="24">
        <v>-22027</v>
      </c>
    </row>
    <row r="12" spans="1:2" ht="12.75">
      <c r="A12" s="48" t="s">
        <v>153</v>
      </c>
      <c r="B12" s="24">
        <v>2226</v>
      </c>
    </row>
    <row r="13" spans="1:2" ht="12.75">
      <c r="A13" s="48" t="s">
        <v>154</v>
      </c>
      <c r="B13" s="24">
        <v>-151676</v>
      </c>
    </row>
    <row r="14" spans="1:2" ht="12.75">
      <c r="A14" s="48" t="s">
        <v>155</v>
      </c>
      <c r="B14" s="24">
        <v>7414</v>
      </c>
    </row>
    <row r="15" spans="1:2" ht="12.75">
      <c r="A15" s="48" t="s">
        <v>156</v>
      </c>
      <c r="B15" s="24">
        <v>0</v>
      </c>
    </row>
    <row r="16" spans="1:2" ht="12.75">
      <c r="A16" s="46" t="s">
        <v>157</v>
      </c>
      <c r="B16" s="47">
        <f>SUM(B8:B15)</f>
        <v>-255165</v>
      </c>
    </row>
    <row r="17" spans="1:2" ht="12.75">
      <c r="A17" s="48" t="s">
        <v>158</v>
      </c>
      <c r="B17" s="24">
        <v>237949</v>
      </c>
    </row>
    <row r="18" spans="1:2" ht="12.75">
      <c r="A18" s="48" t="s">
        <v>159</v>
      </c>
      <c r="B18" s="51">
        <v>-13717</v>
      </c>
    </row>
    <row r="19" spans="1:2" ht="12.75">
      <c r="A19" s="48" t="s">
        <v>160</v>
      </c>
      <c r="B19" s="24">
        <v>-579160</v>
      </c>
    </row>
    <row r="20" spans="1:2" ht="12.75">
      <c r="A20" s="48" t="s">
        <v>161</v>
      </c>
      <c r="B20" s="24">
        <v>31019</v>
      </c>
    </row>
    <row r="21" spans="1:2" ht="12.75">
      <c r="A21" s="46" t="s">
        <v>162</v>
      </c>
      <c r="B21" s="47">
        <f>SUM(B16:B20)</f>
        <v>-579074</v>
      </c>
    </row>
    <row r="22" spans="1:2" ht="12.75">
      <c r="A22" s="48" t="s">
        <v>163</v>
      </c>
      <c r="B22" s="24">
        <v>42653</v>
      </c>
    </row>
    <row r="23" spans="1:2" ht="12.75">
      <c r="A23" s="48" t="s">
        <v>164</v>
      </c>
      <c r="B23" s="24">
        <v>-20891</v>
      </c>
    </row>
    <row r="24" spans="1:4" ht="12.75">
      <c r="A24" s="46" t="s">
        <v>165</v>
      </c>
      <c r="B24" s="24">
        <f>SUM(B21:B23)</f>
        <v>-557312</v>
      </c>
      <c r="D24" s="16"/>
    </row>
    <row r="25" spans="1:2" ht="12.75">
      <c r="A25" s="48" t="s">
        <v>166</v>
      </c>
      <c r="B25" s="24">
        <v>4314428</v>
      </c>
    </row>
    <row r="26" spans="1:2" ht="12.75">
      <c r="A26" s="46" t="s">
        <v>167</v>
      </c>
      <c r="B26" s="24">
        <f>SUM(B24:B25)</f>
        <v>3757116</v>
      </c>
    </row>
    <row r="27" spans="1:2" ht="12.75">
      <c r="A27" s="52"/>
      <c r="B27" s="24"/>
    </row>
    <row r="28" ht="12.75">
      <c r="B28" s="24">
        <v>3757116</v>
      </c>
    </row>
    <row r="29" ht="12.75">
      <c r="B29" s="16">
        <f>B26-B28</f>
        <v>0</v>
      </c>
    </row>
    <row r="30" ht="12.75">
      <c r="B30" s="24"/>
    </row>
    <row r="31" ht="12.75">
      <c r="B31" s="16"/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37">
      <selection activeCell="AC1" sqref="AC1"/>
    </sheetView>
  </sheetViews>
  <sheetFormatPr defaultColWidth="12.57421875" defaultRowHeight="12.75"/>
  <cols>
    <col min="1" max="1" width="51.57421875" style="0" customWidth="1"/>
    <col min="2" max="2" width="16.421875" style="0" customWidth="1"/>
    <col min="3" max="3" width="6.140625" style="0" customWidth="1"/>
    <col min="4" max="9" width="11.57421875" style="0" customWidth="1"/>
    <col min="10" max="10" width="28.28125" style="0" customWidth="1"/>
    <col min="11" max="11" width="11.57421875" style="0" customWidth="1"/>
    <col min="12" max="12" width="14.00390625" style="0" customWidth="1"/>
    <col min="13" max="13" width="21.7109375" style="0" customWidth="1"/>
    <col min="14" max="14" width="42.28125" style="0" customWidth="1"/>
    <col min="15" max="15" width="20.28125" style="0" customWidth="1"/>
    <col min="16" max="16" width="13.00390625" style="0" customWidth="1"/>
    <col min="17" max="16384" width="11.57421875" style="0" customWidth="1"/>
  </cols>
  <sheetData>
    <row r="1" spans="1:8" ht="12.75">
      <c r="A1" s="53" t="s">
        <v>168</v>
      </c>
      <c r="B1" s="54"/>
      <c r="C1" s="54"/>
      <c r="D1" s="55"/>
      <c r="E1" s="56"/>
      <c r="F1" s="56"/>
      <c r="G1" s="56"/>
      <c r="H1" s="56"/>
    </row>
    <row r="2" spans="1:5" ht="12.75">
      <c r="A2" s="53"/>
      <c r="B2" s="54"/>
      <c r="C2" s="54"/>
      <c r="D2" s="55"/>
      <c r="E2" s="55"/>
    </row>
    <row r="3" spans="1:5" ht="12.75">
      <c r="A3" s="53" t="s">
        <v>169</v>
      </c>
      <c r="B3" s="54"/>
      <c r="C3" s="54"/>
      <c r="D3" s="55"/>
      <c r="E3" s="55"/>
    </row>
    <row r="4" spans="1:5" ht="12.75">
      <c r="A4" s="57"/>
      <c r="B4" s="54"/>
      <c r="C4" s="54"/>
      <c r="D4" s="55"/>
      <c r="E4" s="55"/>
    </row>
    <row r="5" spans="1:5" ht="12.75">
      <c r="A5" s="58" t="s">
        <v>170</v>
      </c>
      <c r="B5" s="59">
        <v>7586806</v>
      </c>
      <c r="C5" s="60" t="s">
        <v>171</v>
      </c>
      <c r="D5" s="61">
        <f>B5/B6</f>
        <v>3.323295879191711</v>
      </c>
      <c r="E5" s="55"/>
    </row>
    <row r="6" spans="1:5" ht="12.75">
      <c r="A6" s="62" t="s">
        <v>172</v>
      </c>
      <c r="B6" s="63">
        <v>2282916.2</v>
      </c>
      <c r="C6" s="60"/>
      <c r="D6" s="61"/>
      <c r="E6" s="55"/>
    </row>
    <row r="7" spans="1:5" ht="12.75">
      <c r="A7" s="57"/>
      <c r="B7" s="54"/>
      <c r="C7" s="64"/>
      <c r="D7" s="65"/>
      <c r="E7" s="55"/>
    </row>
    <row r="8" spans="1:5" ht="12.75">
      <c r="A8" s="53" t="s">
        <v>173</v>
      </c>
      <c r="B8" s="54"/>
      <c r="C8" s="64"/>
      <c r="D8" s="65"/>
      <c r="E8" s="55"/>
    </row>
    <row r="9" spans="1:5" ht="12.75">
      <c r="A9" s="57"/>
      <c r="B9" s="66"/>
      <c r="C9" s="54"/>
      <c r="D9" s="55"/>
      <c r="E9" s="55"/>
    </row>
    <row r="10" spans="1:5" ht="12.75">
      <c r="A10" s="58" t="s">
        <v>174</v>
      </c>
      <c r="B10" s="59">
        <v>7292812</v>
      </c>
      <c r="C10" s="60" t="s">
        <v>171</v>
      </c>
      <c r="D10" s="61">
        <f>B10/B11</f>
        <v>3.1945158565172034</v>
      </c>
      <c r="E10" s="55"/>
    </row>
    <row r="11" spans="1:5" ht="12.75">
      <c r="A11" s="62" t="s">
        <v>172</v>
      </c>
      <c r="B11" s="63">
        <v>2282916.2</v>
      </c>
      <c r="C11" s="60"/>
      <c r="D11" s="61"/>
      <c r="E11" s="55"/>
    </row>
    <row r="12" spans="1:5" ht="12.75">
      <c r="A12" s="57"/>
      <c r="B12" s="54"/>
      <c r="C12" s="64"/>
      <c r="D12" s="65"/>
      <c r="E12" s="55"/>
    </row>
    <row r="13" spans="1:5" ht="12.75">
      <c r="A13" s="53" t="s">
        <v>175</v>
      </c>
      <c r="B13" s="54"/>
      <c r="C13" s="54"/>
      <c r="D13" s="55"/>
      <c r="E13" s="55"/>
    </row>
    <row r="14" spans="1:5" ht="12.75">
      <c r="A14" s="67"/>
      <c r="B14" s="68"/>
      <c r="C14" s="68"/>
      <c r="D14" s="55"/>
      <c r="E14" s="55"/>
    </row>
    <row r="15" spans="1:5" ht="27" customHeight="1">
      <c r="A15" s="69" t="s">
        <v>176</v>
      </c>
      <c r="B15" s="59">
        <v>758108</v>
      </c>
      <c r="C15" s="70">
        <v>360</v>
      </c>
      <c r="D15" s="71">
        <f>B15/B16*C15</f>
        <v>44.09046563192905</v>
      </c>
      <c r="E15" s="72"/>
    </row>
    <row r="16" spans="1:5" ht="12.75">
      <c r="A16" s="73" t="s">
        <v>177</v>
      </c>
      <c r="B16" s="74">
        <v>6189975</v>
      </c>
      <c r="C16" s="70"/>
      <c r="D16" s="71"/>
      <c r="E16" s="72"/>
    </row>
    <row r="17" spans="1:5" ht="12.75">
      <c r="A17" s="72"/>
      <c r="B17" s="72"/>
      <c r="C17" s="72"/>
      <c r="D17" s="72"/>
      <c r="E17" s="72"/>
    </row>
    <row r="18" spans="1:5" ht="12.75">
      <c r="A18" s="53"/>
      <c r="B18" s="55"/>
      <c r="C18" s="55"/>
      <c r="D18" s="55"/>
      <c r="E18" s="55"/>
    </row>
    <row r="19" spans="1:5" ht="12.75">
      <c r="A19" s="53" t="s">
        <v>178</v>
      </c>
      <c r="B19" s="54"/>
      <c r="C19" s="54"/>
      <c r="D19" s="55"/>
      <c r="E19" s="55"/>
    </row>
    <row r="20" spans="1:5" ht="12.75">
      <c r="A20" s="67"/>
      <c r="B20" s="68"/>
      <c r="C20" s="68"/>
      <c r="D20" s="55"/>
      <c r="E20" s="55"/>
    </row>
    <row r="21" spans="1:5" ht="12.75">
      <c r="A21" s="69" t="s">
        <v>179</v>
      </c>
      <c r="B21" s="59">
        <v>1794050.99</v>
      </c>
      <c r="C21" s="70">
        <v>360</v>
      </c>
      <c r="D21" s="71">
        <f>B21/B22*C21</f>
        <v>58.920187915792305</v>
      </c>
      <c r="E21" s="72"/>
    </row>
    <row r="22" spans="1:5" ht="12.75">
      <c r="A22" s="73" t="s">
        <v>180</v>
      </c>
      <c r="B22" s="74">
        <v>10961580.05</v>
      </c>
      <c r="C22" s="70"/>
      <c r="D22" s="71"/>
      <c r="E22" s="72"/>
    </row>
    <row r="23" spans="1:5" ht="12.75">
      <c r="A23" s="55"/>
      <c r="B23" s="55"/>
      <c r="C23" s="55"/>
      <c r="D23" s="55"/>
      <c r="E23" s="55"/>
    </row>
    <row r="24" spans="1:5" ht="12.75">
      <c r="A24" s="53" t="s">
        <v>181</v>
      </c>
      <c r="B24" s="55"/>
      <c r="C24" s="55"/>
      <c r="D24" s="55"/>
      <c r="E24" s="55"/>
    </row>
    <row r="25" spans="1:5" ht="12.75">
      <c r="A25" s="55"/>
      <c r="B25" s="55"/>
      <c r="C25" s="55"/>
      <c r="D25" s="55"/>
      <c r="E25" s="55"/>
    </row>
    <row r="26" spans="1:5" ht="12.75">
      <c r="A26" s="53" t="s">
        <v>182</v>
      </c>
      <c r="B26" s="75"/>
      <c r="C26" s="55"/>
      <c r="D26" s="55"/>
      <c r="E26" s="55"/>
    </row>
    <row r="27" spans="1:5" ht="12.75">
      <c r="A27" s="55"/>
      <c r="B27" s="55"/>
      <c r="C27" s="55"/>
      <c r="D27" s="55" t="s">
        <v>183</v>
      </c>
      <c r="E27" s="55"/>
    </row>
    <row r="28" spans="1:4" ht="12.75">
      <c r="A28" s="58" t="s">
        <v>184</v>
      </c>
      <c r="B28" s="59">
        <v>984877</v>
      </c>
      <c r="C28" s="60" t="s">
        <v>171</v>
      </c>
      <c r="D28" s="61">
        <f>B28/B29</f>
        <v>0.9322937669561399</v>
      </c>
    </row>
    <row r="29" spans="1:5" ht="12.75">
      <c r="A29" s="62" t="s">
        <v>185</v>
      </c>
      <c r="B29" s="63">
        <v>1056402</v>
      </c>
      <c r="C29" s="60"/>
      <c r="D29" s="61"/>
      <c r="E29" s="76"/>
    </row>
    <row r="30" spans="1:5" ht="12.75">
      <c r="A30" s="55"/>
      <c r="B30" s="55"/>
      <c r="C30" s="55"/>
      <c r="D30" s="77"/>
      <c r="E30" s="55"/>
    </row>
    <row r="31" spans="1:4" ht="12.75">
      <c r="A31" s="55"/>
      <c r="B31" s="55"/>
      <c r="C31" s="55"/>
      <c r="D31" s="77">
        <f>D28-1</f>
        <v>-0.06770623304386014</v>
      </c>
    </row>
    <row r="32" spans="1:4" ht="12.75">
      <c r="A32" s="55"/>
      <c r="B32" s="55"/>
      <c r="C32" s="55"/>
      <c r="D32" s="55" t="s">
        <v>186</v>
      </c>
    </row>
    <row r="33" spans="1:5" ht="12.75">
      <c r="A33" s="53" t="s">
        <v>187</v>
      </c>
      <c r="B33" s="55"/>
      <c r="C33" s="55"/>
      <c r="E33" s="76"/>
    </row>
    <row r="34" spans="1:5" ht="12.75">
      <c r="A34" s="55"/>
      <c r="B34" s="55"/>
      <c r="C34" s="55"/>
      <c r="D34" s="78"/>
      <c r="E34" s="76"/>
    </row>
    <row r="35" spans="1:5" ht="12.75">
      <c r="A35" s="79" t="s">
        <v>188</v>
      </c>
      <c r="B35" s="55"/>
      <c r="C35" s="55"/>
      <c r="D35" s="78"/>
      <c r="E35" s="76"/>
    </row>
    <row r="36" spans="1:5" ht="12.75">
      <c r="A36" s="55"/>
      <c r="B36" s="55"/>
      <c r="C36" s="55"/>
      <c r="D36" s="78"/>
      <c r="E36" s="76"/>
    </row>
    <row r="37" spans="1:5" ht="12.75">
      <c r="A37" s="53" t="s">
        <v>189</v>
      </c>
      <c r="B37" s="75"/>
      <c r="C37" s="55"/>
      <c r="D37" s="55"/>
      <c r="E37" s="55"/>
    </row>
    <row r="38" spans="1:5" ht="12.75">
      <c r="A38" s="55"/>
      <c r="B38" s="75"/>
      <c r="C38" s="55"/>
      <c r="D38" s="55"/>
      <c r="E38" s="55"/>
    </row>
    <row r="39" spans="1:5" ht="12.75">
      <c r="A39" s="58" t="s">
        <v>190</v>
      </c>
      <c r="B39" s="59">
        <v>1092</v>
      </c>
      <c r="C39" s="60" t="s">
        <v>171</v>
      </c>
      <c r="D39" s="80">
        <f>B39/B40</f>
        <v>0.00030922641575151786</v>
      </c>
      <c r="E39" s="55"/>
    </row>
    <row r="40" spans="1:5" ht="12.75">
      <c r="A40" s="62" t="s">
        <v>191</v>
      </c>
      <c r="B40" s="63">
        <v>3531393</v>
      </c>
      <c r="C40" s="60"/>
      <c r="D40" s="80"/>
      <c r="E40" s="55"/>
    </row>
    <row r="41" spans="1:5" ht="12.75">
      <c r="A41" s="55"/>
      <c r="B41" s="55"/>
      <c r="C41" s="55"/>
      <c r="D41" s="78"/>
      <c r="E41" s="76"/>
    </row>
    <row r="42" spans="1:5" ht="12.75">
      <c r="A42" s="53" t="s">
        <v>192</v>
      </c>
      <c r="B42" s="75"/>
      <c r="C42" s="55"/>
      <c r="D42" s="55"/>
      <c r="E42" s="76"/>
    </row>
    <row r="43" spans="1:5" ht="12.75">
      <c r="A43" s="55"/>
      <c r="B43" s="75"/>
      <c r="C43" s="55"/>
      <c r="D43" s="55"/>
      <c r="E43" s="76"/>
    </row>
    <row r="44" spans="1:5" ht="12.75">
      <c r="A44" s="58" t="s">
        <v>193</v>
      </c>
      <c r="B44" s="59">
        <v>19032</v>
      </c>
      <c r="C44" s="60" t="s">
        <v>171</v>
      </c>
      <c r="D44" s="80">
        <f>B44/B45</f>
        <v>0.0029147205332505106</v>
      </c>
      <c r="E44" s="81"/>
    </row>
    <row r="45" spans="1:5" ht="12.75">
      <c r="A45" s="62" t="s">
        <v>194</v>
      </c>
      <c r="B45" s="74">
        <v>6529614</v>
      </c>
      <c r="C45" s="60"/>
      <c r="D45" s="80"/>
      <c r="E45" s="76"/>
    </row>
    <row r="46" spans="1:5" ht="12.75">
      <c r="A46" s="55"/>
      <c r="B46" s="55"/>
      <c r="C46" s="55"/>
      <c r="D46" s="78"/>
      <c r="E46" s="76"/>
    </row>
    <row r="47" spans="1:5" ht="36.75" customHeight="1">
      <c r="A47" s="57" t="s">
        <v>195</v>
      </c>
      <c r="B47" s="57"/>
      <c r="C47" s="57"/>
      <c r="D47" s="57"/>
      <c r="E47" s="57"/>
    </row>
    <row r="48" spans="1:5" ht="12.75">
      <c r="A48" s="55"/>
      <c r="B48" s="55"/>
      <c r="C48" s="55"/>
      <c r="D48" s="78"/>
      <c r="E48" s="76"/>
    </row>
    <row r="49" spans="1:5" ht="12.75">
      <c r="A49" s="53" t="s">
        <v>196</v>
      </c>
      <c r="B49" s="55"/>
      <c r="C49" s="55"/>
      <c r="D49" s="78"/>
      <c r="E49" s="76"/>
    </row>
    <row r="50" spans="1:5" ht="12.75">
      <c r="A50" s="55"/>
      <c r="B50" s="55"/>
      <c r="C50" s="55"/>
      <c r="D50" s="78"/>
      <c r="E50" s="76"/>
    </row>
    <row r="51" spans="1:5" ht="12.75">
      <c r="A51" s="58" t="s">
        <v>197</v>
      </c>
      <c r="B51" s="82">
        <v>-592499</v>
      </c>
      <c r="C51" s="60" t="s">
        <v>171</v>
      </c>
      <c r="D51" s="80">
        <f>B51/B52</f>
        <v>-0.09074027959386267</v>
      </c>
      <c r="E51" s="55"/>
    </row>
    <row r="52" spans="1:5" ht="12.75">
      <c r="A52" s="62" t="s">
        <v>194</v>
      </c>
      <c r="B52" s="74">
        <v>6529614</v>
      </c>
      <c r="C52" s="60"/>
      <c r="D52" s="80"/>
      <c r="E52" s="55"/>
    </row>
    <row r="53" spans="1:5" ht="12.75">
      <c r="A53" s="55"/>
      <c r="B53" s="83"/>
      <c r="C53" s="64"/>
      <c r="D53" s="65"/>
      <c r="E53" s="55"/>
    </row>
    <row r="54" spans="1:5" ht="12.75">
      <c r="A54" s="84" t="s">
        <v>198</v>
      </c>
      <c r="B54" s="83"/>
      <c r="C54" s="64"/>
      <c r="D54" s="65"/>
      <c r="E54" s="55"/>
    </row>
    <row r="55" spans="1:5" ht="12.75">
      <c r="A55" s="55"/>
      <c r="B55" s="55"/>
      <c r="C55" s="55"/>
      <c r="D55" s="55"/>
      <c r="E55" s="55"/>
    </row>
    <row r="56" spans="1:5" ht="12.75">
      <c r="A56" s="53" t="s">
        <v>199</v>
      </c>
      <c r="B56" s="55"/>
      <c r="C56" s="55"/>
      <c r="D56" s="55"/>
      <c r="E56" s="55"/>
    </row>
    <row r="57" spans="1:5" ht="12.75">
      <c r="A57" s="55"/>
      <c r="B57" s="55"/>
      <c r="C57" s="55"/>
      <c r="D57" s="55"/>
      <c r="E57" s="55"/>
    </row>
    <row r="58" spans="1:5" ht="12.75">
      <c r="A58" s="53" t="s">
        <v>200</v>
      </c>
      <c r="B58" s="66"/>
      <c r="C58" s="55"/>
      <c r="D58" s="55"/>
      <c r="E58" s="55"/>
    </row>
    <row r="59" spans="1:5" ht="12.75">
      <c r="A59" s="57"/>
      <c r="B59" s="66"/>
      <c r="C59" s="55"/>
      <c r="D59" s="55"/>
      <c r="E59" s="55"/>
    </row>
    <row r="60" spans="1:5" ht="12.75">
      <c r="A60" s="85" t="s">
        <v>201</v>
      </c>
      <c r="B60" s="82">
        <v>50594272.8</v>
      </c>
      <c r="C60" s="82" t="s">
        <v>171</v>
      </c>
      <c r="D60" s="86">
        <f>B60/B61</f>
        <v>1.1171085216921217</v>
      </c>
      <c r="E60" s="55"/>
    </row>
    <row r="61" spans="1:5" ht="12.75">
      <c r="A61" s="82" t="s">
        <v>202</v>
      </c>
      <c r="B61" s="82">
        <v>45290383</v>
      </c>
      <c r="C61" s="82"/>
      <c r="D61" s="82"/>
      <c r="E61" s="55"/>
    </row>
    <row r="62" spans="1:5" ht="12.75">
      <c r="A62" s="87"/>
      <c r="B62" s="54"/>
      <c r="C62" s="55"/>
      <c r="D62" s="88"/>
      <c r="E62" s="55"/>
    </row>
    <row r="63" spans="1:5" ht="12.75">
      <c r="A63" s="53" t="s">
        <v>203</v>
      </c>
      <c r="B63" s="54"/>
      <c r="C63" s="55"/>
      <c r="D63" s="88"/>
      <c r="E63" s="55"/>
    </row>
    <row r="64" spans="1:5" ht="16.5" customHeight="1">
      <c r="A64" s="82" t="s">
        <v>204</v>
      </c>
      <c r="B64" s="82">
        <v>49268023</v>
      </c>
      <c r="C64" s="82" t="s">
        <v>171</v>
      </c>
      <c r="D64" s="86">
        <f>B64/B65</f>
        <v>1.0878252674524744</v>
      </c>
      <c r="E64" s="55"/>
    </row>
    <row r="65" spans="1:5" ht="12.75">
      <c r="A65" s="82" t="s">
        <v>205</v>
      </c>
      <c r="B65" s="82">
        <v>45290383</v>
      </c>
      <c r="C65" s="82"/>
      <c r="D65" s="82"/>
      <c r="E65" s="55"/>
    </row>
    <row r="66" spans="1:5" ht="12.75">
      <c r="A66" s="57"/>
      <c r="B66" s="54"/>
      <c r="C66" s="55"/>
      <c r="D66" s="88"/>
      <c r="E66" s="55"/>
    </row>
    <row r="67" spans="1:5" ht="12.75">
      <c r="A67" s="57"/>
      <c r="B67" s="54"/>
      <c r="C67" s="55"/>
      <c r="D67" s="88"/>
      <c r="E67" s="55"/>
    </row>
    <row r="68" spans="1:5" ht="12.75">
      <c r="A68" s="89"/>
      <c r="B68" s="90"/>
      <c r="C68" s="55"/>
      <c r="D68" s="88"/>
      <c r="E68" s="55"/>
    </row>
    <row r="69" spans="1:5" ht="12.75">
      <c r="A69" s="91"/>
      <c r="B69" s="91"/>
      <c r="C69" s="91"/>
      <c r="D69" s="92"/>
      <c r="E69" s="55"/>
    </row>
    <row r="70" spans="1:5" ht="12.75">
      <c r="A70" s="91"/>
      <c r="B70" s="91"/>
      <c r="C70" s="91"/>
      <c r="D70" s="91"/>
      <c r="E70" s="55"/>
    </row>
    <row r="71" spans="1:5" ht="12.75">
      <c r="A71" s="55"/>
      <c r="B71" s="75"/>
      <c r="C71" s="55"/>
      <c r="D71" s="88"/>
      <c r="E71" s="55"/>
    </row>
    <row r="72" spans="1:5" ht="24.75" customHeight="1">
      <c r="A72" s="93"/>
      <c r="B72" s="93"/>
      <c r="C72" s="55"/>
      <c r="D72" s="55"/>
      <c r="E72" s="55"/>
    </row>
    <row r="73" ht="12.75">
      <c r="B73" s="24"/>
    </row>
  </sheetData>
  <sheetProtection selectLockedCells="1" selectUnlockedCells="1"/>
  <mergeCells count="19">
    <mergeCell ref="E1:H1"/>
    <mergeCell ref="C5:C6"/>
    <mergeCell ref="D5:D6"/>
    <mergeCell ref="C10:C11"/>
    <mergeCell ref="D10:D11"/>
    <mergeCell ref="C15:C16"/>
    <mergeCell ref="D15:D16"/>
    <mergeCell ref="C21:C22"/>
    <mergeCell ref="D21:D22"/>
    <mergeCell ref="C28:C29"/>
    <mergeCell ref="D28:D29"/>
    <mergeCell ref="C39:C40"/>
    <mergeCell ref="D39:D40"/>
    <mergeCell ref="C44:C45"/>
    <mergeCell ref="D44:D45"/>
    <mergeCell ref="A47:E47"/>
    <mergeCell ref="C51:C52"/>
    <mergeCell ref="D51:D52"/>
    <mergeCell ref="A72:B72"/>
  </mergeCells>
  <printOptions/>
  <pageMargins left="0.7875" right="0.7875" top="1.0527777777777778" bottom="1.0527777777777778" header="0.7875" footer="0.7875"/>
  <pageSetup horizontalDpi="300" verticalDpi="300" orientation="portrait" paperSize="9" scale="82"/>
  <headerFooter alignWithMargins="0">
    <oddHeader>&amp;C&amp;"Times New Roman,Normale"&amp;12&amp;A</oddHeader>
    <oddFooter>&amp;C&amp;"Times New Roman,Normale"&amp;12Pagina &amp;P</oddFooter>
  </headerFooter>
  <rowBreaks count="1" manualBreakCount="1">
    <brk id="6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01"/>
  <sheetViews>
    <sheetView tabSelected="1" workbookViewId="0" topLeftCell="A46">
      <selection activeCell="A101" sqref="A101"/>
    </sheetView>
  </sheetViews>
  <sheetFormatPr defaultColWidth="12.57421875" defaultRowHeight="12.75"/>
  <cols>
    <col min="1" max="1" width="44.140625" style="0" customWidth="1"/>
    <col min="2" max="2" width="13.140625" style="0" customWidth="1"/>
    <col min="3" max="3" width="11.140625" style="0" customWidth="1"/>
    <col min="4" max="5" width="11.421875" style="0" customWidth="1"/>
    <col min="6" max="16384" width="11.57421875" style="0" customWidth="1"/>
  </cols>
  <sheetData>
    <row r="1" spans="1:5" ht="12.75">
      <c r="A1" s="94" t="s">
        <v>206</v>
      </c>
      <c r="B1" s="94"/>
      <c r="C1" s="94"/>
      <c r="D1" s="94"/>
      <c r="E1" s="94"/>
    </row>
    <row r="2" spans="1:6" ht="48.75" customHeight="1">
      <c r="A2" s="95" t="s">
        <v>207</v>
      </c>
      <c r="B2" s="96" t="s">
        <v>208</v>
      </c>
      <c r="C2" s="96" t="s">
        <v>209</v>
      </c>
      <c r="D2" s="96" t="s">
        <v>210</v>
      </c>
      <c r="E2" s="96" t="s">
        <v>211</v>
      </c>
      <c r="F2" s="97"/>
    </row>
    <row r="3" spans="1:5" ht="12.75">
      <c r="A3" s="98"/>
      <c r="B3" s="99"/>
      <c r="C3" s="100"/>
      <c r="D3" s="99"/>
      <c r="E3" s="99"/>
    </row>
    <row r="4" spans="1:25" s="105" customFormat="1" ht="12.75">
      <c r="A4" s="101" t="s">
        <v>212</v>
      </c>
      <c r="B4" s="102"/>
      <c r="C4" s="103"/>
      <c r="D4" s="102"/>
      <c r="E4" s="10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5" ht="12.75">
      <c r="A5" s="106" t="s">
        <v>213</v>
      </c>
      <c r="B5" s="102">
        <v>8357861.15</v>
      </c>
      <c r="C5" s="103">
        <v>812122.98</v>
      </c>
      <c r="D5" s="102">
        <v>264257.7</v>
      </c>
      <c r="E5" s="102">
        <v>624673.69</v>
      </c>
    </row>
    <row r="6" spans="1:5" ht="12.75">
      <c r="A6" s="106" t="s">
        <v>214</v>
      </c>
      <c r="B6" s="107">
        <v>7669262.0600000005</v>
      </c>
      <c r="C6" s="103">
        <v>760361.85</v>
      </c>
      <c r="D6" s="102">
        <v>232826.69</v>
      </c>
      <c r="E6" s="102">
        <v>553539.44</v>
      </c>
    </row>
    <row r="7" spans="1:5" ht="12.75">
      <c r="A7" s="106" t="s">
        <v>215</v>
      </c>
      <c r="B7" s="107">
        <v>621445.31</v>
      </c>
      <c r="C7" s="108">
        <v>42154.47</v>
      </c>
      <c r="D7" s="107">
        <v>28439.94</v>
      </c>
      <c r="E7" s="107">
        <v>68091.65</v>
      </c>
    </row>
    <row r="8" spans="1:5" ht="12.75">
      <c r="A8" s="106" t="s">
        <v>216</v>
      </c>
      <c r="B8" s="107">
        <v>67153.78</v>
      </c>
      <c r="C8" s="108">
        <v>9606.66</v>
      </c>
      <c r="D8" s="107">
        <v>2991.07</v>
      </c>
      <c r="E8" s="107">
        <v>3042.6</v>
      </c>
    </row>
    <row r="9" spans="1:25" s="105" customFormat="1" ht="12.75">
      <c r="A9" s="101" t="s">
        <v>217</v>
      </c>
      <c r="B9" s="102">
        <v>-7372472.33</v>
      </c>
      <c r="C9" s="108">
        <v>-738730.52</v>
      </c>
      <c r="D9" s="107">
        <v>-291566.58</v>
      </c>
      <c r="E9" s="107">
        <v>-612445.23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5" ht="12.75">
      <c r="A10" s="106" t="s">
        <v>218</v>
      </c>
      <c r="B10" s="107">
        <v>-529656.28</v>
      </c>
      <c r="C10" s="103">
        <v>-42025.18</v>
      </c>
      <c r="D10" s="102">
        <v>-16870.54</v>
      </c>
      <c r="E10" s="102">
        <v>-51610.63</v>
      </c>
    </row>
    <row r="11" spans="1:5" ht="12.75">
      <c r="A11" s="106" t="s">
        <v>219</v>
      </c>
      <c r="B11" s="107">
        <v>-2271445.41</v>
      </c>
      <c r="C11" s="108">
        <v>-202464.81</v>
      </c>
      <c r="D11" s="107">
        <v>-113044.02</v>
      </c>
      <c r="E11" s="107">
        <v>-283198.4</v>
      </c>
    </row>
    <row r="12" spans="1:5" ht="12.75">
      <c r="A12" s="106" t="s">
        <v>220</v>
      </c>
      <c r="B12" s="107">
        <v>-9094.119999999999</v>
      </c>
      <c r="C12" s="108">
        <v>-818.52</v>
      </c>
      <c r="D12" s="107">
        <v>-275.41</v>
      </c>
      <c r="E12" s="107">
        <v>-416.43</v>
      </c>
    </row>
    <row r="13" spans="1:5" ht="12.75">
      <c r="A13" s="106" t="s">
        <v>221</v>
      </c>
      <c r="B13" s="107">
        <v>-3802029.5199999996</v>
      </c>
      <c r="C13" s="108">
        <v>-438410.89</v>
      </c>
      <c r="D13" s="107">
        <v>-127790.07</v>
      </c>
      <c r="E13" s="107">
        <v>-198720.27</v>
      </c>
    </row>
    <row r="14" spans="1:5" ht="12.75">
      <c r="A14" s="106" t="s">
        <v>222</v>
      </c>
      <c r="B14" s="107">
        <v>-633534.63</v>
      </c>
      <c r="C14" s="108">
        <v>-43806.18</v>
      </c>
      <c r="D14" s="107">
        <v>-29069.31</v>
      </c>
      <c r="E14" s="107">
        <v>-68091.66</v>
      </c>
    </row>
    <row r="15" spans="1:5" ht="12.75">
      <c r="A15" s="106" t="s">
        <v>223</v>
      </c>
      <c r="B15" s="107">
        <v>0</v>
      </c>
      <c r="C15" s="108">
        <v>0</v>
      </c>
      <c r="D15" s="107">
        <v>0</v>
      </c>
      <c r="E15" s="107">
        <v>0</v>
      </c>
    </row>
    <row r="16" spans="1:5" ht="12.75">
      <c r="A16" s="106" t="s">
        <v>224</v>
      </c>
      <c r="B16" s="107">
        <v>-62787.33</v>
      </c>
      <c r="C16" s="108">
        <v>-3696.75</v>
      </c>
      <c r="D16" s="107">
        <v>0</v>
      </c>
      <c r="E16" s="107">
        <v>-870.1</v>
      </c>
    </row>
    <row r="17" spans="1:25" s="105" customFormat="1" ht="13.5" customHeight="1">
      <c r="A17" s="101" t="s">
        <v>225</v>
      </c>
      <c r="B17" s="102">
        <v>-63925.04000000001</v>
      </c>
      <c r="C17" s="108">
        <v>-7508.19</v>
      </c>
      <c r="D17" s="107">
        <v>-2978.83</v>
      </c>
      <c r="E17" s="107">
        <v>-9537.74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s="105" customFormat="1" ht="12.75">
      <c r="A18" s="101" t="s">
        <v>226</v>
      </c>
      <c r="B18" s="102">
        <v>985388.82</v>
      </c>
      <c r="C18" s="103">
        <v>73392.46</v>
      </c>
      <c r="D18" s="102">
        <v>-27308.879999999997</v>
      </c>
      <c r="E18" s="102">
        <v>12228.46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5" ht="12.75">
      <c r="A19" s="106" t="s">
        <v>227</v>
      </c>
      <c r="B19" s="107">
        <v>0</v>
      </c>
      <c r="C19" s="103"/>
      <c r="D19" s="102">
        <v>0</v>
      </c>
      <c r="E19" s="102"/>
    </row>
    <row r="20" spans="1:5" ht="12.75">
      <c r="A20" s="106" t="s">
        <v>228</v>
      </c>
      <c r="B20" s="107">
        <v>3460.38</v>
      </c>
      <c r="C20" s="108">
        <v>344.76</v>
      </c>
      <c r="D20" s="107">
        <v>105.1</v>
      </c>
      <c r="E20" s="107">
        <v>247.85</v>
      </c>
    </row>
    <row r="21" spans="1:5" ht="12.75">
      <c r="A21" s="106" t="s">
        <v>229</v>
      </c>
      <c r="B21" s="107">
        <v>-848.42</v>
      </c>
      <c r="C21" s="108">
        <v>-82.46</v>
      </c>
      <c r="D21" s="107">
        <v>-31.31</v>
      </c>
      <c r="E21" s="107">
        <v>0</v>
      </c>
    </row>
    <row r="22" spans="1:25" s="105" customFormat="1" ht="12.75">
      <c r="A22" s="101" t="s">
        <v>230</v>
      </c>
      <c r="B22" s="102">
        <v>2611.96</v>
      </c>
      <c r="C22" s="108">
        <v>262.3</v>
      </c>
      <c r="D22" s="107">
        <v>73.79</v>
      </c>
      <c r="E22" s="107">
        <v>247.85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5" ht="12.75">
      <c r="A23" s="106" t="s">
        <v>231</v>
      </c>
      <c r="B23" s="107">
        <v>0</v>
      </c>
      <c r="C23" s="103"/>
      <c r="D23" s="102">
        <v>0</v>
      </c>
      <c r="E23" s="102"/>
    </row>
    <row r="24" spans="1:5" ht="12.75">
      <c r="A24" s="109" t="s">
        <v>232</v>
      </c>
      <c r="B24" s="107">
        <v>0</v>
      </c>
      <c r="C24" s="108">
        <v>0</v>
      </c>
      <c r="D24" s="107">
        <v>0</v>
      </c>
      <c r="E24" s="107">
        <v>0</v>
      </c>
    </row>
    <row r="25" spans="1:5" ht="12.75">
      <c r="A25" s="106" t="s">
        <v>233</v>
      </c>
      <c r="B25" s="107">
        <v>0</v>
      </c>
      <c r="C25" s="108">
        <v>0</v>
      </c>
      <c r="D25" s="107"/>
      <c r="E25" s="107">
        <v>0</v>
      </c>
    </row>
    <row r="26" spans="1:25" s="105" customFormat="1" ht="12.75">
      <c r="A26" s="101" t="s">
        <v>234</v>
      </c>
      <c r="B26" s="102">
        <v>0</v>
      </c>
      <c r="C26" s="108">
        <v>0</v>
      </c>
      <c r="D26" s="107">
        <v>0</v>
      </c>
      <c r="E26" s="107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5" ht="12.75">
      <c r="A27" s="106" t="s">
        <v>235</v>
      </c>
      <c r="B27" s="107">
        <v>988000.78</v>
      </c>
      <c r="C27" s="103">
        <v>73654.76</v>
      </c>
      <c r="D27" s="102">
        <v>-27235.09</v>
      </c>
      <c r="E27" s="102">
        <v>12476.31</v>
      </c>
    </row>
    <row r="28" spans="1:5" ht="12.75">
      <c r="A28" s="106" t="s">
        <v>236</v>
      </c>
      <c r="B28" s="107">
        <v>-316572.33999999997</v>
      </c>
      <c r="C28" s="108">
        <v>-34096.69</v>
      </c>
      <c r="D28" s="107">
        <v>-11112.26</v>
      </c>
      <c r="E28" s="107">
        <v>-19663.49</v>
      </c>
    </row>
    <row r="29" spans="1:25" s="105" customFormat="1" ht="12.75">
      <c r="A29" s="101" t="s">
        <v>237</v>
      </c>
      <c r="B29" s="102">
        <v>-316572.33999999997</v>
      </c>
      <c r="C29" s="108">
        <v>-34096.69</v>
      </c>
      <c r="D29" s="107">
        <v>-11112.26</v>
      </c>
      <c r="E29" s="107">
        <v>-19663.49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105" customFormat="1" ht="9.75" customHeight="1">
      <c r="A30" s="110" t="s">
        <v>238</v>
      </c>
      <c r="B30" s="111">
        <v>671428.44</v>
      </c>
      <c r="C30" s="112">
        <v>39558.07</v>
      </c>
      <c r="D30" s="111">
        <v>-38347.35</v>
      </c>
      <c r="E30" s="113">
        <v>-7187.18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105" customFormat="1" ht="9.75" customHeight="1">
      <c r="A31" s="114"/>
      <c r="B31" s="115"/>
      <c r="C31" s="115"/>
      <c r="D31" s="115"/>
      <c r="E31" s="115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105" customFormat="1" ht="15" customHeight="1">
      <c r="A32" s="116" t="s">
        <v>239</v>
      </c>
      <c r="B32" s="117">
        <v>-94.3604610927926</v>
      </c>
      <c r="C32" s="117">
        <v>-128.9719731733145</v>
      </c>
      <c r="D32" s="117">
        <v>-51.174589047485775</v>
      </c>
      <c r="E32" s="117">
        <v>-57.62332141397629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5" s="105" customFormat="1" ht="13.5" customHeight="1">
      <c r="A33" s="116" t="s">
        <v>240</v>
      </c>
      <c r="B33" s="117">
        <v>103.32371570839284</v>
      </c>
      <c r="C33" s="117">
        <v>135.95363042710906</v>
      </c>
      <c r="D33" s="117">
        <v>44.01956525795317</v>
      </c>
      <c r="E33" s="117">
        <v>56.889036575398436</v>
      </c>
    </row>
    <row r="34" spans="1:5" s="105" customFormat="1" ht="12.75">
      <c r="A34" s="118"/>
      <c r="B34" s="119"/>
      <c r="C34" s="119"/>
      <c r="D34" s="119"/>
      <c r="E34" s="119"/>
    </row>
    <row r="37" spans="1:5" ht="22.5" customHeight="1">
      <c r="A37" s="94" t="s">
        <v>241</v>
      </c>
      <c r="B37" s="94"/>
      <c r="C37" s="120"/>
      <c r="E37" s="121"/>
    </row>
    <row r="38" spans="1:2" ht="41.25" customHeight="1">
      <c r="A38" s="95" t="s">
        <v>207</v>
      </c>
      <c r="B38" s="96" t="s">
        <v>242</v>
      </c>
    </row>
    <row r="39" spans="1:3" ht="12.75">
      <c r="A39" s="122"/>
      <c r="B39" s="123"/>
      <c r="C39" s="104"/>
    </row>
    <row r="40" spans="1:2" ht="12.75">
      <c r="A40" s="101" t="s">
        <v>212</v>
      </c>
      <c r="B40" s="123"/>
    </row>
    <row r="41" spans="1:2" ht="12.75">
      <c r="A41" s="106" t="s">
        <v>213</v>
      </c>
      <c r="B41" s="102">
        <v>175583.91</v>
      </c>
    </row>
    <row r="42" spans="1:2" ht="12.75">
      <c r="A42" s="106" t="s">
        <v>214</v>
      </c>
      <c r="B42" s="107">
        <v>171497.98</v>
      </c>
    </row>
    <row r="43" spans="1:2" ht="12.75">
      <c r="A43" s="106" t="s">
        <v>215</v>
      </c>
      <c r="B43" s="107">
        <v>3046.49</v>
      </c>
    </row>
    <row r="44" spans="1:2" ht="12.75">
      <c r="A44" s="106" t="s">
        <v>216</v>
      </c>
      <c r="B44" s="107">
        <v>1039.44</v>
      </c>
    </row>
    <row r="45" spans="1:2" ht="12.75">
      <c r="A45" s="101" t="s">
        <v>217</v>
      </c>
      <c r="B45" s="107">
        <v>-109117.28</v>
      </c>
    </row>
    <row r="46" spans="1:2" ht="12.75">
      <c r="A46" s="106" t="s">
        <v>218</v>
      </c>
      <c r="B46" s="102">
        <v>-4033.98</v>
      </c>
    </row>
    <row r="47" spans="1:2" ht="12.75">
      <c r="A47" s="106" t="s">
        <v>219</v>
      </c>
      <c r="B47" s="107">
        <v>-27291.74</v>
      </c>
    </row>
    <row r="48" spans="1:2" ht="12.75">
      <c r="A48" s="106" t="s">
        <v>220</v>
      </c>
      <c r="B48" s="107">
        <v>-141.78</v>
      </c>
    </row>
    <row r="49" spans="1:2" ht="12.75">
      <c r="A49" s="106" t="s">
        <v>221</v>
      </c>
      <c r="B49" s="107">
        <v>-73628.78</v>
      </c>
    </row>
    <row r="50" spans="1:2" ht="12.75">
      <c r="A50" s="106" t="s">
        <v>222</v>
      </c>
      <c r="B50" s="107">
        <v>-3160.56</v>
      </c>
    </row>
    <row r="51" spans="1:2" ht="12.75">
      <c r="A51" s="106" t="s">
        <v>223</v>
      </c>
      <c r="B51" s="107">
        <v>0</v>
      </c>
    </row>
    <row r="52" spans="1:2" ht="12.75">
      <c r="A52" s="106" t="s">
        <v>224</v>
      </c>
      <c r="B52" s="107">
        <v>-240.75</v>
      </c>
    </row>
    <row r="53" spans="1:2" ht="12.75">
      <c r="A53" s="101" t="s">
        <v>225</v>
      </c>
      <c r="B53" s="107">
        <v>-619.69</v>
      </c>
    </row>
    <row r="54" spans="1:2" ht="12.75">
      <c r="A54" s="101" t="s">
        <v>226</v>
      </c>
      <c r="B54" s="102">
        <v>66466.63</v>
      </c>
    </row>
    <row r="55" spans="1:2" ht="12.75">
      <c r="A55" s="106" t="s">
        <v>227</v>
      </c>
      <c r="B55" s="102"/>
    </row>
    <row r="56" spans="1:2" ht="12.75">
      <c r="A56" s="106" t="s">
        <v>228</v>
      </c>
      <c r="B56" s="107">
        <v>76.74</v>
      </c>
    </row>
    <row r="57" spans="1:2" ht="12.75">
      <c r="A57" s="106" t="s">
        <v>229</v>
      </c>
      <c r="B57" s="107">
        <v>-5.44</v>
      </c>
    </row>
    <row r="58" spans="1:2" ht="12.75">
      <c r="A58" s="101" t="s">
        <v>230</v>
      </c>
      <c r="B58" s="107">
        <v>71.3</v>
      </c>
    </row>
    <row r="59" spans="1:2" ht="12.75">
      <c r="A59" s="106" t="s">
        <v>231</v>
      </c>
      <c r="B59" s="102"/>
    </row>
    <row r="60" spans="1:2" ht="12.75">
      <c r="A60" s="109" t="s">
        <v>232</v>
      </c>
      <c r="B60" s="107">
        <v>0</v>
      </c>
    </row>
    <row r="61" spans="1:2" ht="12.75">
      <c r="A61" s="106" t="s">
        <v>233</v>
      </c>
      <c r="B61" s="107">
        <v>0</v>
      </c>
    </row>
    <row r="62" spans="1:2" ht="12.75">
      <c r="A62" s="101" t="s">
        <v>234</v>
      </c>
      <c r="B62" s="107">
        <v>0</v>
      </c>
    </row>
    <row r="63" spans="1:2" ht="12.75">
      <c r="A63" s="106" t="s">
        <v>235</v>
      </c>
      <c r="B63" s="102">
        <v>66537.93</v>
      </c>
    </row>
    <row r="64" spans="1:2" ht="12.75">
      <c r="A64" s="106" t="s">
        <v>236</v>
      </c>
      <c r="B64" s="107">
        <v>-5981.43</v>
      </c>
    </row>
    <row r="65" spans="1:2" ht="12.75">
      <c r="A65" s="101" t="s">
        <v>237</v>
      </c>
      <c r="B65" s="107">
        <v>-5981.43</v>
      </c>
    </row>
    <row r="66" spans="1:2" ht="12.75">
      <c r="A66" s="110" t="s">
        <v>238</v>
      </c>
      <c r="B66" s="102">
        <v>60556.5</v>
      </c>
    </row>
    <row r="67" spans="1:2" ht="17.25" customHeight="1">
      <c r="A67" s="124" t="s">
        <v>239</v>
      </c>
      <c r="B67" s="117">
        <v>-71.83183333333334</v>
      </c>
    </row>
    <row r="68" spans="1:2" ht="18.75" customHeight="1">
      <c r="A68" s="124" t="s">
        <v>240</v>
      </c>
      <c r="B68" s="117">
        <v>110.65010256410257</v>
      </c>
    </row>
    <row r="70" spans="1:2" ht="12.75">
      <c r="A70" s="94" t="s">
        <v>243</v>
      </c>
      <c r="B70" s="94"/>
    </row>
    <row r="71" spans="1:2" ht="12.75">
      <c r="A71" s="95" t="s">
        <v>207</v>
      </c>
      <c r="B71" s="96" t="s">
        <v>244</v>
      </c>
    </row>
    <row r="72" spans="1:2" ht="12.75">
      <c r="A72" s="122"/>
      <c r="B72" s="123"/>
    </row>
    <row r="73" spans="1:2" ht="12.75">
      <c r="A73" s="101" t="s">
        <v>212</v>
      </c>
      <c r="B73" s="123"/>
    </row>
    <row r="74" spans="1:2" ht="12.75">
      <c r="A74" s="106" t="s">
        <v>213</v>
      </c>
      <c r="B74" s="102">
        <v>1077913.72</v>
      </c>
    </row>
    <row r="75" spans="1:2" ht="12.75">
      <c r="A75" s="106" t="s">
        <v>214</v>
      </c>
      <c r="B75" s="107">
        <v>1074560.33</v>
      </c>
    </row>
    <row r="76" spans="1:2" ht="12.75">
      <c r="A76" s="106" t="s">
        <v>215</v>
      </c>
      <c r="B76" s="107">
        <v>1410.09</v>
      </c>
    </row>
    <row r="77" spans="1:2" ht="12.75">
      <c r="A77" s="106" t="s">
        <v>216</v>
      </c>
      <c r="B77" s="107">
        <v>1943.3000000000002</v>
      </c>
    </row>
    <row r="78" spans="1:2" ht="12.75">
      <c r="A78" s="101" t="s">
        <v>217</v>
      </c>
      <c r="B78" s="107">
        <v>-1012140.8899999999</v>
      </c>
    </row>
    <row r="79" spans="1:2" ht="12.75">
      <c r="A79" s="106" t="s">
        <v>218</v>
      </c>
      <c r="B79" s="102">
        <v>-1059.6399999999999</v>
      </c>
    </row>
    <row r="80" spans="1:2" ht="12.75">
      <c r="A80" s="106" t="s">
        <v>219</v>
      </c>
      <c r="B80" s="107">
        <v>-948293.4099999999</v>
      </c>
    </row>
    <row r="81" spans="1:2" ht="12.75">
      <c r="A81" s="106" t="s">
        <v>220</v>
      </c>
      <c r="B81" s="107">
        <v>-776.77</v>
      </c>
    </row>
    <row r="82" spans="1:2" ht="12.75">
      <c r="A82" s="106" t="s">
        <v>221</v>
      </c>
      <c r="B82" s="107">
        <v>-58058.5</v>
      </c>
    </row>
    <row r="83" spans="1:2" ht="12.75">
      <c r="A83" s="106" t="s">
        <v>222</v>
      </c>
      <c r="B83" s="107">
        <v>-1410.09</v>
      </c>
    </row>
    <row r="84" spans="1:2" ht="12.75">
      <c r="A84" s="106" t="s">
        <v>223</v>
      </c>
      <c r="B84" s="107">
        <v>0</v>
      </c>
    </row>
    <row r="85" spans="1:2" ht="12.75">
      <c r="A85" s="106" t="s">
        <v>224</v>
      </c>
      <c r="B85" s="107">
        <v>0</v>
      </c>
    </row>
    <row r="86" spans="1:2" ht="12.75">
      <c r="A86" s="101" t="s">
        <v>225</v>
      </c>
      <c r="B86" s="107">
        <v>-2542.48</v>
      </c>
    </row>
    <row r="87" spans="1:2" ht="12.75">
      <c r="A87" s="101" t="s">
        <v>226</v>
      </c>
      <c r="B87" s="102">
        <v>65772.83</v>
      </c>
    </row>
    <row r="88" spans="1:2" ht="12.75">
      <c r="A88" s="106" t="s">
        <v>227</v>
      </c>
      <c r="B88" s="102">
        <v>0</v>
      </c>
    </row>
    <row r="89" spans="1:2" ht="12.75">
      <c r="A89" s="106" t="s">
        <v>228</v>
      </c>
      <c r="B89" s="107">
        <v>479.57</v>
      </c>
    </row>
    <row r="90" spans="1:2" ht="12.75">
      <c r="A90" s="106" t="s">
        <v>229</v>
      </c>
      <c r="B90" s="107">
        <v>0</v>
      </c>
    </row>
    <row r="91" spans="1:2" ht="12.75">
      <c r="A91" s="101" t="s">
        <v>230</v>
      </c>
      <c r="B91" s="107">
        <v>479.57</v>
      </c>
    </row>
    <row r="92" spans="1:2" ht="12.75">
      <c r="A92" s="106" t="s">
        <v>231</v>
      </c>
      <c r="B92" s="102">
        <v>0</v>
      </c>
    </row>
    <row r="93" spans="1:2" ht="12.75">
      <c r="A93" s="109" t="s">
        <v>232</v>
      </c>
      <c r="B93" s="107">
        <v>0</v>
      </c>
    </row>
    <row r="94" spans="1:2" ht="12.75">
      <c r="A94" s="106" t="s">
        <v>233</v>
      </c>
      <c r="B94" s="107">
        <v>0</v>
      </c>
    </row>
    <row r="95" spans="1:2" ht="12.75">
      <c r="A95" s="101" t="s">
        <v>234</v>
      </c>
      <c r="B95" s="107">
        <v>0</v>
      </c>
    </row>
    <row r="96" spans="1:2" ht="12.75">
      <c r="A96" s="106" t="s">
        <v>235</v>
      </c>
      <c r="B96" s="102">
        <v>66252.4</v>
      </c>
    </row>
    <row r="97" spans="1:2" ht="12.75">
      <c r="A97" s="106" t="s">
        <v>236</v>
      </c>
      <c r="B97" s="107">
        <v>-4118.42</v>
      </c>
    </row>
    <row r="98" spans="1:2" ht="12.75">
      <c r="A98" s="101" t="s">
        <v>237</v>
      </c>
      <c r="B98" s="107">
        <v>-4118.42</v>
      </c>
    </row>
    <row r="99" spans="1:2" ht="12.75">
      <c r="A99" s="110" t="s">
        <v>238</v>
      </c>
      <c r="B99" s="102">
        <v>62133.98</v>
      </c>
    </row>
    <row r="100" spans="1:2" ht="12.75">
      <c r="A100" s="124" t="s">
        <v>239</v>
      </c>
      <c r="B100" s="117">
        <v>-32.227666560812956</v>
      </c>
    </row>
    <row r="101" spans="1:2" ht="12.75">
      <c r="A101" s="124" t="s">
        <v>240</v>
      </c>
      <c r="B101" s="117">
        <v>34.2008002540489</v>
      </c>
    </row>
  </sheetData>
  <sheetProtection selectLockedCells="1" selectUnlockedCells="1"/>
  <mergeCells count="3">
    <mergeCell ref="A1:E1"/>
    <mergeCell ref="A37:B37"/>
    <mergeCell ref="A70:B70"/>
  </mergeCells>
  <printOptions/>
  <pageMargins left="0.7875" right="0.7875" top="1.0527777777777778" bottom="1.0527777777777778" header="0.7875" footer="0.7875"/>
  <pageSetup horizontalDpi="300" verticalDpi="300" orientation="landscape" paperSize="9" scale="93"/>
  <headerFooter alignWithMargins="0">
    <oddHeader>&amp;C&amp;"Times New Roman,Normale"&amp;12&amp;A</oddHeader>
    <oddFooter>&amp;C&amp;"Times New Roman,Normale"&amp;12Pagina &amp;P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2016-06-10T08:07:08Z</cp:lastPrinted>
  <dcterms:created xsi:type="dcterms:W3CDTF">2011-05-02T06:47:54Z</dcterms:created>
  <dcterms:modified xsi:type="dcterms:W3CDTF">2017-06-20T07:43:21Z</dcterms:modified>
  <cp:category/>
  <cp:version/>
  <cp:contentType/>
  <cp:contentStatus/>
  <cp:revision>103</cp:revision>
</cp:coreProperties>
</file>